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3給付費算定届\R0606-2  報酬改定（様式＋添付書類）\添付書類\"/>
    </mc:Choice>
  </mc:AlternateContent>
  <bookViews>
    <workbookView xWindow="0" yWindow="0" windowWidth="24000" windowHeight="9660"/>
  </bookViews>
  <sheets>
    <sheet name="児童指導員等加配加算・専門的支援体制加算チェック表" sheetId="2" r:id="rId1"/>
    <sheet name="記載例" sheetId="7" r:id="rId2"/>
  </sheets>
  <definedNames>
    <definedName name="_xlnm.Print_Area" localSheetId="1">記載例!$A$1:$AO$38</definedName>
    <definedName name="_xlnm.Print_Area" localSheetId="0">児童指導員等加配加算・専門的支援体制加算チェック表!$A$1:$AO$38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7" i="2" l="1"/>
  <c r="AM27" i="2" s="1"/>
  <c r="AL28" i="2"/>
  <c r="AM28" i="2" s="1"/>
  <c r="AL29" i="2"/>
  <c r="AM29" i="2" s="1"/>
  <c r="AL30" i="2"/>
  <c r="AM30" i="2" s="1"/>
  <c r="AL21" i="2"/>
  <c r="AM21" i="2" s="1"/>
  <c r="AL22" i="2"/>
  <c r="AM22" i="2" s="1"/>
  <c r="AL23" i="2"/>
  <c r="AM23" i="2" s="1"/>
  <c r="AL24" i="2"/>
  <c r="AM24" i="2" s="1"/>
  <c r="AL27" i="7"/>
  <c r="AM27" i="7" s="1"/>
  <c r="AL28" i="7"/>
  <c r="AM28" i="7" s="1"/>
  <c r="AL29" i="7"/>
  <c r="AM29" i="7"/>
  <c r="AL30" i="7"/>
  <c r="AM30" i="7"/>
  <c r="AL22" i="7"/>
  <c r="AM22" i="7"/>
  <c r="AL23" i="7"/>
  <c r="AM23" i="7"/>
  <c r="AL24" i="7"/>
  <c r="AM24" i="7"/>
  <c r="AD18" i="7"/>
  <c r="AL35" i="7"/>
  <c r="AM35" i="7" s="1"/>
  <c r="AL34" i="7"/>
  <c r="AM34" i="7" s="1"/>
  <c r="AL33" i="7"/>
  <c r="AM33" i="7" s="1"/>
  <c r="AL32" i="7"/>
  <c r="AM32" i="7" s="1"/>
  <c r="AL26" i="7"/>
  <c r="AL21" i="7"/>
  <c r="AL20" i="7"/>
  <c r="AM20" i="7" s="1"/>
  <c r="AH19" i="7"/>
  <c r="AF19" i="7"/>
  <c r="Z19" i="7"/>
  <c r="X19" i="7"/>
  <c r="R19" i="7"/>
  <c r="P19" i="7"/>
  <c r="J19" i="7"/>
  <c r="H19" i="7"/>
  <c r="AI18" i="7"/>
  <c r="AG18" i="7"/>
  <c r="AC18" i="7"/>
  <c r="AA18" i="7"/>
  <c r="Y18" i="7"/>
  <c r="U18" i="7"/>
  <c r="S18" i="7"/>
  <c r="R18" i="7"/>
  <c r="Q18" i="7"/>
  <c r="M18" i="7"/>
  <c r="K18" i="7"/>
  <c r="J18" i="7"/>
  <c r="I18" i="7"/>
  <c r="AL17" i="7"/>
  <c r="AM17" i="7" s="1"/>
  <c r="AL16" i="7"/>
  <c r="AM16" i="7" s="1"/>
  <c r="AL15" i="7"/>
  <c r="AM15" i="7" s="1"/>
  <c r="AL14" i="7"/>
  <c r="AM14" i="7" s="1"/>
  <c r="Y6" i="7"/>
  <c r="Y5" i="7"/>
  <c r="C25" i="7" s="1"/>
  <c r="Y4" i="7"/>
  <c r="AH3" i="7"/>
  <c r="Y3" i="7"/>
  <c r="AE19" i="7" s="1"/>
  <c r="AL34" i="2"/>
  <c r="AM34" i="2" s="1"/>
  <c r="AL33" i="2"/>
  <c r="AM33" i="2" s="1"/>
  <c r="AL25" i="7" l="1"/>
  <c r="AM25" i="7" s="1"/>
  <c r="AN25" i="7" s="1"/>
  <c r="AL31" i="7"/>
  <c r="AM31" i="7" s="1"/>
  <c r="AN31" i="7" s="1"/>
  <c r="D25" i="7"/>
  <c r="Z18" i="7"/>
  <c r="AH18" i="7"/>
  <c r="I19" i="7"/>
  <c r="Q19" i="7"/>
  <c r="Y19" i="7"/>
  <c r="AG19" i="7"/>
  <c r="AM21" i="7"/>
  <c r="L18" i="7"/>
  <c r="T18" i="7"/>
  <c r="AB18" i="7"/>
  <c r="AJ18" i="7"/>
  <c r="K19" i="7"/>
  <c r="S19" i="7"/>
  <c r="AA19" i="7"/>
  <c r="AI19" i="7"/>
  <c r="AK18" i="7"/>
  <c r="L19" i="7"/>
  <c r="T19" i="7"/>
  <c r="AB19" i="7"/>
  <c r="AJ19" i="7"/>
  <c r="B31" i="7"/>
  <c r="N18" i="7"/>
  <c r="V18" i="7"/>
  <c r="AL18" i="7"/>
  <c r="AM18" i="7" s="1"/>
  <c r="M19" i="7"/>
  <c r="U19" i="7"/>
  <c r="AC19" i="7"/>
  <c r="AK19" i="7"/>
  <c r="AM26" i="7"/>
  <c r="G18" i="7"/>
  <c r="AH4" i="7" s="1"/>
  <c r="O18" i="7"/>
  <c r="W18" i="7"/>
  <c r="AE18" i="7"/>
  <c r="N19" i="7"/>
  <c r="V19" i="7"/>
  <c r="AD19" i="7"/>
  <c r="B25" i="7"/>
  <c r="H18" i="7"/>
  <c r="P18" i="7"/>
  <c r="X18" i="7"/>
  <c r="AF18" i="7"/>
  <c r="G19" i="7"/>
  <c r="O19" i="7"/>
  <c r="W19" i="7"/>
  <c r="AH5" i="7" l="1"/>
  <c r="AH6" i="7"/>
  <c r="AH3" i="2" l="1"/>
  <c r="Y6" i="2" l="1"/>
  <c r="Y5" i="2"/>
  <c r="Y4" i="2"/>
  <c r="Y3" i="2"/>
  <c r="B25" i="2" l="1"/>
  <c r="C25" i="2"/>
  <c r="D25" i="2"/>
  <c r="L18" i="2"/>
  <c r="K18" i="2"/>
  <c r="H19" i="2"/>
  <c r="J19" i="2"/>
  <c r="I18" i="2"/>
  <c r="L19" i="2"/>
  <c r="I19" i="2"/>
  <c r="H18" i="2"/>
  <c r="K19" i="2"/>
  <c r="J18" i="2"/>
  <c r="B31" i="2"/>
  <c r="AL26" i="2"/>
  <c r="AL35" i="2"/>
  <c r="AM35" i="2" s="1"/>
  <c r="AL32" i="2"/>
  <c r="AM32" i="2" s="1"/>
  <c r="AM26" i="2" l="1"/>
  <c r="AL31" i="2"/>
  <c r="AM31" i="2" s="1"/>
  <c r="AN31" i="2"/>
  <c r="AH6" i="2" s="1"/>
  <c r="AL20" i="2"/>
  <c r="AL15" i="2"/>
  <c r="AL16" i="2"/>
  <c r="AM16" i="2" s="1"/>
  <c r="AL17" i="2"/>
  <c r="AM17" i="2" s="1"/>
  <c r="AL14" i="2"/>
  <c r="AM14" i="2" l="1"/>
  <c r="AL18" i="2"/>
  <c r="AM18" i="2" s="1"/>
  <c r="S19" i="2"/>
  <c r="AK19" i="2"/>
  <c r="AI19" i="2"/>
  <c r="AD19" i="2"/>
  <c r="Z19" i="2"/>
  <c r="N19" i="2"/>
  <c r="AH19" i="2"/>
  <c r="AA19" i="2"/>
  <c r="V19" i="2"/>
  <c r="Y19" i="2"/>
  <c r="Q19" i="2"/>
  <c r="AF19" i="2"/>
  <c r="X19" i="2"/>
  <c r="P19" i="2"/>
  <c r="R19" i="2"/>
  <c r="AG19" i="2"/>
  <c r="AE19" i="2"/>
  <c r="W19" i="2"/>
  <c r="O19" i="2"/>
  <c r="AL25" i="2"/>
  <c r="AM25" i="2" s="1"/>
  <c r="AM20" i="2"/>
  <c r="AN25" i="2" s="1"/>
  <c r="AH5" i="2" s="1"/>
  <c r="AC19" i="2"/>
  <c r="U19" i="2"/>
  <c r="M19" i="2"/>
  <c r="AJ19" i="2"/>
  <c r="AB19" i="2"/>
  <c r="T19" i="2"/>
  <c r="AM15" i="2"/>
  <c r="G19" i="2"/>
  <c r="W18" i="2"/>
  <c r="G18" i="2"/>
  <c r="M18" i="2"/>
  <c r="AD18" i="2"/>
  <c r="N18" i="2"/>
  <c r="AC18" i="2"/>
  <c r="AJ18" i="2"/>
  <c r="T18" i="2"/>
  <c r="AI18" i="2"/>
  <c r="AA18" i="2"/>
  <c r="S18" i="2"/>
  <c r="AH18" i="2"/>
  <c r="Z18" i="2"/>
  <c r="R18" i="2"/>
  <c r="AE18" i="2"/>
  <c r="O18" i="2"/>
  <c r="V18" i="2"/>
  <c r="AK18" i="2"/>
  <c r="U18" i="2"/>
  <c r="AB18" i="2"/>
  <c r="AG18" i="2"/>
  <c r="Y18" i="2"/>
  <c r="Q18" i="2"/>
  <c r="AF18" i="2"/>
  <c r="X18" i="2"/>
  <c r="P18" i="2"/>
  <c r="AH4" i="2" l="1"/>
</calcChain>
</file>

<file path=xl/sharedStrings.xml><?xml version="1.0" encoding="utf-8"?>
<sst xmlns="http://schemas.openxmlformats.org/spreadsheetml/2006/main" count="238" uniqueCount="97">
  <si>
    <t>児童福祉法第7条第1項に規定する児童福祉施設</t>
    <rPh sb="0" eb="5">
      <t>ジドウフクシホウ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2">
      <t>ジドウフクシシセツ</t>
    </rPh>
    <phoneticPr fontId="1"/>
  </si>
  <si>
    <t>同法第6条の2の2に規定する事業</t>
    <rPh sb="0" eb="2">
      <t>ドウホウ</t>
    </rPh>
    <rPh sb="2" eb="3">
      <t>ダイ</t>
    </rPh>
    <rPh sb="4" eb="5">
      <t>ジョウ</t>
    </rPh>
    <rPh sb="10" eb="12">
      <t>キテイ</t>
    </rPh>
    <rPh sb="14" eb="16">
      <t>ジギョウ</t>
    </rPh>
    <phoneticPr fontId="1"/>
  </si>
  <si>
    <t>同法第6条の3に規定する事業</t>
    <rPh sb="0" eb="2">
      <t>ドウホウ</t>
    </rPh>
    <rPh sb="2" eb="3">
      <t>ダイ</t>
    </rPh>
    <rPh sb="4" eb="5">
      <t>ジョウ</t>
    </rPh>
    <rPh sb="8" eb="10">
      <t>キテイ</t>
    </rPh>
    <rPh sb="12" eb="14">
      <t>ジギョウ</t>
    </rPh>
    <phoneticPr fontId="1"/>
  </si>
  <si>
    <t>水</t>
    <rPh sb="0" eb="1">
      <t>ミズ</t>
    </rPh>
    <phoneticPr fontId="4"/>
  </si>
  <si>
    <t>火</t>
    <rPh sb="0" eb="1">
      <t>ヒ</t>
    </rPh>
    <phoneticPr fontId="4"/>
  </si>
  <si>
    <t>日</t>
    <rPh sb="0" eb="1">
      <t>ニチ</t>
    </rPh>
    <phoneticPr fontId="4"/>
  </si>
  <si>
    <t>曜日</t>
    <rPh sb="0" eb="2">
      <t>ヨウビ</t>
    </rPh>
    <phoneticPr fontId="4"/>
  </si>
  <si>
    <t>日付</t>
    <rPh sb="0" eb="2">
      <t>ヒヅケ</t>
    </rPh>
    <phoneticPr fontId="4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</si>
  <si>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4"/>
  </si>
  <si>
    <t>５週の
合計</t>
    <rPh sb="1" eb="2">
      <t>シュウ</t>
    </rPh>
    <rPh sb="4" eb="6">
      <t>ゴウケイ</t>
    </rPh>
    <phoneticPr fontId="4"/>
  </si>
  <si>
    <t>第5週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</si>
  <si>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</si>
  <si>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</si>
  <si>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</si>
  <si>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第1週</t>
    <rPh sb="0" eb="1">
      <t>ダイ</t>
    </rPh>
    <rPh sb="2" eb="3">
      <t>シュウ</t>
    </rPh>
    <phoneticPr fontId="4"/>
  </si>
  <si>
    <t>氏　　名</t>
    <rPh sb="0" eb="1">
      <t>シ</t>
    </rPh>
    <rPh sb="3" eb="4">
      <t>メイ</t>
    </rPh>
    <phoneticPr fontId="4"/>
  </si>
  <si>
    <t>職　　種</t>
    <rPh sb="0" eb="1">
      <t>ショク</t>
    </rPh>
    <rPh sb="3" eb="4">
      <t>タネ</t>
    </rPh>
    <phoneticPr fontId="4"/>
  </si>
  <si>
    <t>サービスの種類</t>
    <rPh sb="5" eb="7">
      <t>シュルイ</t>
    </rPh>
    <phoneticPr fontId="4"/>
  </si>
  <si>
    <t>事業所・施設の名称</t>
    <rPh sb="0" eb="3">
      <t>ジギョウショ</t>
    </rPh>
    <rPh sb="4" eb="6">
      <t>シセツ</t>
    </rPh>
    <rPh sb="7" eb="9">
      <t>メイショウ</t>
    </rPh>
    <phoneticPr fontId="4"/>
  </si>
  <si>
    <t>月</t>
    <rPh sb="0" eb="1">
      <t>ゲツ</t>
    </rPh>
    <phoneticPr fontId="4"/>
  </si>
  <si>
    <t>木</t>
    <rPh sb="0" eb="1">
      <t>モク</t>
    </rPh>
    <phoneticPr fontId="4"/>
  </si>
  <si>
    <t>金</t>
    <rPh sb="0" eb="1">
      <t>カネ</t>
    </rPh>
    <phoneticPr fontId="4"/>
  </si>
  <si>
    <t>土</t>
    <rPh sb="0" eb="1">
      <t>ツチ</t>
    </rPh>
    <phoneticPr fontId="4"/>
  </si>
  <si>
    <t>日</t>
    <rPh sb="0" eb="1">
      <t>ニチ</t>
    </rPh>
    <phoneticPr fontId="1"/>
  </si>
  <si>
    <t>区分</t>
    <rPh sb="0" eb="2">
      <t>クブン</t>
    </rPh>
    <phoneticPr fontId="1"/>
  </si>
  <si>
    <t>基準人員</t>
    <rPh sb="0" eb="2">
      <t>キジュン</t>
    </rPh>
    <rPh sb="2" eb="4">
      <t>ジンイン</t>
    </rPh>
    <phoneticPr fontId="1"/>
  </si>
  <si>
    <t>勤務形態</t>
    <rPh sb="0" eb="2">
      <t>キンム</t>
    </rPh>
    <rPh sb="2" eb="4">
      <t>ケイタイ</t>
    </rPh>
    <phoneticPr fontId="4"/>
  </si>
  <si>
    <t>営業時間</t>
    <rPh sb="0" eb="2">
      <t>エイギョウ</t>
    </rPh>
    <rPh sb="2" eb="4">
      <t>ジカン</t>
    </rPh>
    <phoneticPr fontId="1"/>
  </si>
  <si>
    <t>児童指導員等加配加算</t>
    <rPh sb="0" eb="2">
      <t>ジドウ</t>
    </rPh>
    <rPh sb="2" eb="6">
      <t>シドウインナド</t>
    </rPh>
    <rPh sb="6" eb="8">
      <t>カハイ</t>
    </rPh>
    <rPh sb="8" eb="10">
      <t>カサン</t>
    </rPh>
    <phoneticPr fontId="1"/>
  </si>
  <si>
    <t>児童福祉事業経験年数(※1)</t>
    <rPh sb="0" eb="2">
      <t>ジドウ</t>
    </rPh>
    <rPh sb="2" eb="4">
      <t>フクシ</t>
    </rPh>
    <rPh sb="4" eb="6">
      <t>ジギョウ</t>
    </rPh>
    <rPh sb="6" eb="8">
      <t>ケイケン</t>
    </rPh>
    <rPh sb="8" eb="10">
      <t>ネンスウ</t>
    </rPh>
    <phoneticPr fontId="1"/>
  </si>
  <si>
    <t>名</t>
    <rPh sb="0" eb="1">
      <t>メイ</t>
    </rPh>
    <phoneticPr fontId="1"/>
  </si>
  <si>
    <t>非常勤</t>
  </si>
  <si>
    <t>常勤が当該月に
勤務すべき時間数</t>
    <rPh sb="0" eb="2">
      <t>ジョウキン</t>
    </rPh>
    <rPh sb="3" eb="5">
      <t>トウガイ</t>
    </rPh>
    <rPh sb="5" eb="6">
      <t>ツキ</t>
    </rPh>
    <rPh sb="8" eb="10">
      <t>キンム</t>
    </rPh>
    <rPh sb="13" eb="16">
      <t>ジカンスウ</t>
    </rPh>
    <phoneticPr fontId="1"/>
  </si>
  <si>
    <t>時間</t>
    <rPh sb="0" eb="2">
      <t>ジカン</t>
    </rPh>
    <phoneticPr fontId="1"/>
  </si>
  <si>
    <t>基本情報</t>
    <rPh sb="0" eb="2">
      <t>キホン</t>
    </rPh>
    <rPh sb="2" eb="4">
      <t>ジョウホウ</t>
    </rPh>
    <phoneticPr fontId="1"/>
  </si>
  <si>
    <t>配置人数が明らかに不足する場合は「×」を表示→</t>
    <rPh sb="0" eb="2">
      <t>ハイチ</t>
    </rPh>
    <rPh sb="2" eb="4">
      <t>ニンズウ</t>
    </rPh>
    <rPh sb="5" eb="6">
      <t>アキ</t>
    </rPh>
    <rPh sb="9" eb="11">
      <t>フソク</t>
    </rPh>
    <rPh sb="13" eb="15">
      <t>バアイ</t>
    </rPh>
    <rPh sb="20" eb="22">
      <t>ヒョウジ</t>
    </rPh>
    <phoneticPr fontId="1"/>
  </si>
  <si>
    <t>合計勤務時間が明らかに不足する場合「×」を表示→</t>
    <rPh sb="0" eb="2">
      <t>ゴウケイ</t>
    </rPh>
    <rPh sb="2" eb="4">
      <t>キンム</t>
    </rPh>
    <rPh sb="4" eb="6">
      <t>ジカン</t>
    </rPh>
    <rPh sb="7" eb="8">
      <t>アキ</t>
    </rPh>
    <rPh sb="11" eb="13">
      <t>フソク</t>
    </rPh>
    <rPh sb="15" eb="17">
      <t>バアイ</t>
    </rPh>
    <rPh sb="21" eb="23">
      <t>ヒョウジ</t>
    </rPh>
    <phoneticPr fontId="1"/>
  </si>
  <si>
    <t>備考
（入力任意）</t>
    <rPh sb="0" eb="2">
      <t>ビコウ</t>
    </rPh>
    <rPh sb="4" eb="6">
      <t>ニュウリョク</t>
    </rPh>
    <rPh sb="6" eb="8">
      <t>ニンイ</t>
    </rPh>
    <phoneticPr fontId="4"/>
  </si>
  <si>
    <t>利用定員</t>
    <rPh sb="0" eb="2">
      <t>リヨウ</t>
    </rPh>
    <rPh sb="2" eb="4">
      <t>テイイン</t>
    </rPh>
    <phoneticPr fontId="1"/>
  </si>
  <si>
    <t>算定区分</t>
    <rPh sb="0" eb="2">
      <t>サンテイ</t>
    </rPh>
    <rPh sb="2" eb="4">
      <t>クブン</t>
    </rPh>
    <phoneticPr fontId="1"/>
  </si>
  <si>
    <t>専門的支援体制加算</t>
    <rPh sb="0" eb="9">
      <t>センモンテキシエンタイセイカサン</t>
    </rPh>
    <phoneticPr fontId="1"/>
  </si>
  <si>
    <t>2.あり</t>
  </si>
  <si>
    <t>保育士</t>
  </si>
  <si>
    <t>上記に加えて、幼稚園（特別支援学校に限らない）、特別支援学校、特別支援学級、通級による指導での教育に従事した経験も含まれる。</t>
    <rPh sb="0" eb="2">
      <t>ジョウキ</t>
    </rPh>
    <rPh sb="3" eb="4">
      <t>クワ</t>
    </rPh>
    <rPh sb="7" eb="10">
      <t>ヨウチエン</t>
    </rPh>
    <rPh sb="11" eb="13">
      <t>トクベツ</t>
    </rPh>
    <rPh sb="13" eb="15">
      <t>シエン</t>
    </rPh>
    <rPh sb="15" eb="17">
      <t>ガッコウ</t>
    </rPh>
    <rPh sb="18" eb="19">
      <t>カギ</t>
    </rPh>
    <rPh sb="24" eb="26">
      <t>トクベツ</t>
    </rPh>
    <rPh sb="26" eb="28">
      <t>シエン</t>
    </rPh>
    <rPh sb="28" eb="30">
      <t>ガッコウ</t>
    </rPh>
    <rPh sb="31" eb="33">
      <t>トクベツ</t>
    </rPh>
    <rPh sb="33" eb="35">
      <t>シエン</t>
    </rPh>
    <rPh sb="35" eb="37">
      <t>ガッキュウ</t>
    </rPh>
    <rPh sb="38" eb="40">
      <t>ツウキュウ</t>
    </rPh>
    <rPh sb="43" eb="45">
      <t>シドウ</t>
    </rPh>
    <rPh sb="47" eb="49">
      <t>キョウイク</t>
    </rPh>
    <rPh sb="50" eb="52">
      <t>ジュウジ</t>
    </rPh>
    <rPh sb="54" eb="56">
      <t>ケイケン</t>
    </rPh>
    <rPh sb="57" eb="58">
      <t>フク</t>
    </rPh>
    <phoneticPr fontId="1"/>
  </si>
  <si>
    <t>児童指導員</t>
  </si>
  <si>
    <t>5年以上</t>
  </si>
  <si>
    <t>運転手等</t>
    <rPh sb="0" eb="3">
      <t>ウンテンシュ</t>
    </rPh>
    <rPh sb="3" eb="4">
      <t>ナド</t>
    </rPh>
    <phoneticPr fontId="1"/>
  </si>
  <si>
    <t>助産施設、乳児院、母子生活支援施設、保育所、幼保連携型認定こども園、児童厚生施設、児童養護施設、障がい児入所施設、児童発達支援センター、児童心理治療施設、児童自立支援施設、児童家庭支援センター、里親支援センター</t>
    <rPh sb="0" eb="2">
      <t>ジョサン</t>
    </rPh>
    <rPh sb="2" eb="4">
      <t>シセツ</t>
    </rPh>
    <rPh sb="5" eb="8">
      <t>ニュウジイン</t>
    </rPh>
    <rPh sb="9" eb="17">
      <t>ボシセイカツシエンシセツ</t>
    </rPh>
    <rPh sb="18" eb="21">
      <t>ホイクショ</t>
    </rPh>
    <rPh sb="22" eb="24">
      <t>ヨウホ</t>
    </rPh>
    <rPh sb="24" eb="26">
      <t>レンケイ</t>
    </rPh>
    <rPh sb="26" eb="27">
      <t>ガタ</t>
    </rPh>
    <rPh sb="27" eb="29">
      <t>ニンテイ</t>
    </rPh>
    <rPh sb="32" eb="33">
      <t>エン</t>
    </rPh>
    <rPh sb="34" eb="36">
      <t>ジドウ</t>
    </rPh>
    <rPh sb="36" eb="38">
      <t>コウセイ</t>
    </rPh>
    <rPh sb="38" eb="40">
      <t>シセツ</t>
    </rPh>
    <rPh sb="41" eb="43">
      <t>ジドウ</t>
    </rPh>
    <rPh sb="43" eb="45">
      <t>ヨウゴ</t>
    </rPh>
    <rPh sb="45" eb="47">
      <t>シセツ</t>
    </rPh>
    <rPh sb="48" eb="49">
      <t>ショウ</t>
    </rPh>
    <rPh sb="51" eb="52">
      <t>ジ</t>
    </rPh>
    <rPh sb="52" eb="54">
      <t>ニュウショ</t>
    </rPh>
    <rPh sb="54" eb="56">
      <t>シセツ</t>
    </rPh>
    <rPh sb="57" eb="59">
      <t>ジドウ</t>
    </rPh>
    <rPh sb="59" eb="61">
      <t>ハッタツ</t>
    </rPh>
    <rPh sb="61" eb="63">
      <t>シエン</t>
    </rPh>
    <rPh sb="68" eb="70">
      <t>ジドウ</t>
    </rPh>
    <rPh sb="70" eb="72">
      <t>シンリ</t>
    </rPh>
    <rPh sb="72" eb="74">
      <t>チリョウ</t>
    </rPh>
    <rPh sb="74" eb="76">
      <t>シセツ</t>
    </rPh>
    <rPh sb="77" eb="79">
      <t>ジドウ</t>
    </rPh>
    <rPh sb="79" eb="81">
      <t>ジリツ</t>
    </rPh>
    <rPh sb="81" eb="83">
      <t>シエン</t>
    </rPh>
    <rPh sb="83" eb="85">
      <t>シセツ</t>
    </rPh>
    <rPh sb="86" eb="88">
      <t>ジドウ</t>
    </rPh>
    <rPh sb="88" eb="90">
      <t>カテイ</t>
    </rPh>
    <rPh sb="90" eb="92">
      <t>シエン</t>
    </rPh>
    <rPh sb="97" eb="99">
      <t>サトオヤ</t>
    </rPh>
    <rPh sb="99" eb="101">
      <t>シエン</t>
    </rPh>
    <phoneticPr fontId="1"/>
  </si>
  <si>
    <t>同法第12条に規定する児童相談所</t>
    <rPh sb="0" eb="2">
      <t>ドウホウ</t>
    </rPh>
    <rPh sb="2" eb="3">
      <t>ダイ</t>
    </rPh>
    <rPh sb="5" eb="6">
      <t>ジョウ</t>
    </rPh>
    <rPh sb="7" eb="9">
      <t>キテイ</t>
    </rPh>
    <rPh sb="11" eb="16">
      <t>ジドウソウダンショ</t>
    </rPh>
    <phoneticPr fontId="1"/>
  </si>
  <si>
    <t>児童発達支援、放課後等デイサービス、居宅訪問型児童発達支援、保育所等訪問支援、障がい児相談支援</t>
    <rPh sb="0" eb="6">
      <t>ジドウハッタツシエン</t>
    </rPh>
    <rPh sb="7" eb="11">
      <t>ホウカゴトウ</t>
    </rPh>
    <rPh sb="18" eb="23">
      <t>キョタクホウモンガタ</t>
    </rPh>
    <rPh sb="23" eb="29">
      <t>ジドウハッタツシエン</t>
    </rPh>
    <rPh sb="30" eb="33">
      <t>ホイクショ</t>
    </rPh>
    <rPh sb="33" eb="34">
      <t>トウ</t>
    </rPh>
    <rPh sb="34" eb="38">
      <t>ホウモンシエン</t>
    </rPh>
    <rPh sb="39" eb="40">
      <t>ショウ</t>
    </rPh>
    <rPh sb="42" eb="43">
      <t>ジ</t>
    </rPh>
    <rPh sb="43" eb="45">
      <t>ソウダン</t>
    </rPh>
    <rPh sb="45" eb="47">
      <t>シエン</t>
    </rPh>
    <phoneticPr fontId="1"/>
  </si>
  <si>
    <t>児童自立生活援助事業、放課後児童健全育成事業、子育て短期支援事業、乳児家庭全戸訪問事業、養育支援訪問事業、地域子育て支援拠点事業、一時預かり事業、小規模住居型児童養育事業、家庭的保育事業、小規模保育事業、居宅訪問型保育事業、事業所内保育事業、病児保育事業、子育て援助活動支援事業、親子再統合支援事業、社会的養護自立支援拠点事業、意見表明等支援事業、妊産婦等生活援助事業、子育て世帯訪問支援事業、児童育成支援拠点事業、親子関係形成支援事業</t>
    <rPh sb="0" eb="8">
      <t>ジドウジリツセイカツエンジョ</t>
    </rPh>
    <rPh sb="8" eb="10">
      <t>ジギョウ</t>
    </rPh>
    <rPh sb="11" eb="14">
      <t>ホウカゴ</t>
    </rPh>
    <rPh sb="14" eb="20">
      <t>ジドウケンゼンイクセイ</t>
    </rPh>
    <rPh sb="20" eb="22">
      <t>ジギョウ</t>
    </rPh>
    <rPh sb="23" eb="25">
      <t>コソダ</t>
    </rPh>
    <rPh sb="26" eb="32">
      <t>タンキシエンジギョウ</t>
    </rPh>
    <rPh sb="140" eb="142">
      <t>オヤコ</t>
    </rPh>
    <rPh sb="142" eb="143">
      <t>サイ</t>
    </rPh>
    <rPh sb="143" eb="145">
      <t>トウゴウ</t>
    </rPh>
    <rPh sb="145" eb="147">
      <t>シエン</t>
    </rPh>
    <rPh sb="147" eb="149">
      <t>ジギョウ</t>
    </rPh>
    <rPh sb="150" eb="153">
      <t>シャカイテキ</t>
    </rPh>
    <rPh sb="153" eb="155">
      <t>ヨウゴ</t>
    </rPh>
    <rPh sb="155" eb="157">
      <t>ジリツ</t>
    </rPh>
    <rPh sb="157" eb="159">
      <t>シエン</t>
    </rPh>
    <rPh sb="159" eb="161">
      <t>キョテン</t>
    </rPh>
    <rPh sb="161" eb="163">
      <t>ジギョウ</t>
    </rPh>
    <rPh sb="164" eb="166">
      <t>イケン</t>
    </rPh>
    <rPh sb="166" eb="168">
      <t>ヒョウメイ</t>
    </rPh>
    <rPh sb="168" eb="169">
      <t>ナド</t>
    </rPh>
    <rPh sb="169" eb="171">
      <t>シエン</t>
    </rPh>
    <rPh sb="171" eb="173">
      <t>ジギョウ</t>
    </rPh>
    <rPh sb="174" eb="177">
      <t>ニンサンプ</t>
    </rPh>
    <rPh sb="177" eb="178">
      <t>ナド</t>
    </rPh>
    <rPh sb="178" eb="180">
      <t>セイカツ</t>
    </rPh>
    <rPh sb="180" eb="182">
      <t>エンジョ</t>
    </rPh>
    <rPh sb="182" eb="184">
      <t>ジギョウ</t>
    </rPh>
    <rPh sb="185" eb="187">
      <t>コソダ</t>
    </rPh>
    <rPh sb="188" eb="190">
      <t>セタイ</t>
    </rPh>
    <rPh sb="190" eb="192">
      <t>ホウモン</t>
    </rPh>
    <rPh sb="192" eb="194">
      <t>シエン</t>
    </rPh>
    <rPh sb="194" eb="196">
      <t>ジギョウ</t>
    </rPh>
    <rPh sb="197" eb="199">
      <t>ジドウ</t>
    </rPh>
    <rPh sb="199" eb="201">
      <t>イクセイ</t>
    </rPh>
    <rPh sb="201" eb="203">
      <t>シエン</t>
    </rPh>
    <rPh sb="203" eb="205">
      <t>キョテン</t>
    </rPh>
    <rPh sb="205" eb="207">
      <t>ジギョウ</t>
    </rPh>
    <rPh sb="208" eb="210">
      <t>オヤコ</t>
    </rPh>
    <rPh sb="210" eb="212">
      <t>カンケイ</t>
    </rPh>
    <rPh sb="212" eb="214">
      <t>ケイセイ</t>
    </rPh>
    <rPh sb="214" eb="216">
      <t>シエン</t>
    </rPh>
    <rPh sb="216" eb="218">
      <t>ジギョウ</t>
    </rPh>
    <phoneticPr fontId="1"/>
  </si>
  <si>
    <t>入力確認</t>
    <rPh sb="0" eb="2">
      <t>ニュウリョク</t>
    </rPh>
    <rPh sb="2" eb="4">
      <t>カクニン</t>
    </rPh>
    <phoneticPr fontId="1"/>
  </si>
  <si>
    <t>勤務予定表入力内容</t>
    <rPh sb="0" eb="2">
      <t>キンム</t>
    </rPh>
    <rPh sb="2" eb="4">
      <t>ヨテイ</t>
    </rPh>
    <rPh sb="4" eb="5">
      <t>ヒョウ</t>
    </rPh>
    <rPh sb="5" eb="7">
      <t>ニュウリョク</t>
    </rPh>
    <rPh sb="7" eb="9">
      <t>ナイヨウ</t>
    </rPh>
    <phoneticPr fontId="1"/>
  </si>
  <si>
    <t>児童指導員等加配加算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phoneticPr fontId="1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</si>
  <si>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1"/>
  </si>
  <si>
    <t>基準人員（直接処遇のみ）</t>
    <rPh sb="0" eb="2">
      <t>キジュン</t>
    </rPh>
    <rPh sb="2" eb="4">
      <t>ジンイン</t>
    </rPh>
    <rPh sb="5" eb="7">
      <t>チョクセツ</t>
    </rPh>
    <rPh sb="7" eb="9">
      <t>ショグウ</t>
    </rPh>
    <phoneticPr fontId="1"/>
  </si>
  <si>
    <t>※1 児童指導員等加配加算の欄の場合、資格取得前を含む経験年数。専門的支援体制加算の場合、資格取得後に当該職種としての経験年数。</t>
    <rPh sb="3" eb="5">
      <t>ジドウ</t>
    </rPh>
    <rPh sb="5" eb="9">
      <t>シドウインナド</t>
    </rPh>
    <rPh sb="9" eb="11">
      <t>カハイ</t>
    </rPh>
    <rPh sb="11" eb="13">
      <t>カサン</t>
    </rPh>
    <rPh sb="14" eb="15">
      <t>ラン</t>
    </rPh>
    <rPh sb="16" eb="18">
      <t>バアイ</t>
    </rPh>
    <rPh sb="19" eb="21">
      <t>シカク</t>
    </rPh>
    <rPh sb="21" eb="23">
      <t>シュトク</t>
    </rPh>
    <rPh sb="23" eb="24">
      <t>マエ</t>
    </rPh>
    <rPh sb="25" eb="26">
      <t>フク</t>
    </rPh>
    <rPh sb="27" eb="29">
      <t>ケイケン</t>
    </rPh>
    <rPh sb="29" eb="31">
      <t>ネンスウ</t>
    </rPh>
    <rPh sb="32" eb="35">
      <t>センモンテキ</t>
    </rPh>
    <rPh sb="35" eb="37">
      <t>シエン</t>
    </rPh>
    <rPh sb="37" eb="39">
      <t>タイセイ</t>
    </rPh>
    <rPh sb="39" eb="41">
      <t>カサン</t>
    </rPh>
    <rPh sb="42" eb="44">
      <t>バアイ</t>
    </rPh>
    <rPh sb="45" eb="47">
      <t>シカク</t>
    </rPh>
    <rPh sb="47" eb="49">
      <t>シュトク</t>
    </rPh>
    <rPh sb="49" eb="50">
      <t>ゴ</t>
    </rPh>
    <rPh sb="51" eb="53">
      <t>トウガイ</t>
    </rPh>
    <rPh sb="53" eb="55">
      <t>ショクシュ</t>
    </rPh>
    <rPh sb="59" eb="61">
      <t>ケイケン</t>
    </rPh>
    <rPh sb="61" eb="63">
      <t>ネンスウ</t>
    </rPh>
    <phoneticPr fontId="1"/>
  </si>
  <si>
    <t>※2 基準人員等が運転手や調理員等として従事する場合は、その時間数は基準人員等としては算入せず、分けて入力すること</t>
    <rPh sb="3" eb="5">
      <t>キジュン</t>
    </rPh>
    <rPh sb="5" eb="7">
      <t>ジンイン</t>
    </rPh>
    <rPh sb="7" eb="8">
      <t>ナド</t>
    </rPh>
    <rPh sb="9" eb="12">
      <t>ウンテンシュ</t>
    </rPh>
    <rPh sb="13" eb="16">
      <t>チョウリイン</t>
    </rPh>
    <rPh sb="16" eb="17">
      <t>ナド</t>
    </rPh>
    <rPh sb="20" eb="22">
      <t>ジュウジ</t>
    </rPh>
    <rPh sb="24" eb="26">
      <t>バアイ</t>
    </rPh>
    <rPh sb="30" eb="32">
      <t>ジカン</t>
    </rPh>
    <rPh sb="32" eb="33">
      <t>スウ</t>
    </rPh>
    <rPh sb="34" eb="36">
      <t>キジュン</t>
    </rPh>
    <rPh sb="36" eb="38">
      <t>ジンイン</t>
    </rPh>
    <rPh sb="38" eb="39">
      <t>ナド</t>
    </rPh>
    <rPh sb="43" eb="45">
      <t>サンニュウ</t>
    </rPh>
    <rPh sb="48" eb="49">
      <t>ワ</t>
    </rPh>
    <rPh sb="51" eb="53">
      <t>ニュウリョク</t>
    </rPh>
    <phoneticPr fontId="1"/>
  </si>
  <si>
    <t>事業所・施設の名称、
サービスの種類</t>
    <rPh sb="0" eb="2">
      <t>ジギョウ</t>
    </rPh>
    <rPh sb="2" eb="3">
      <t>ショ</t>
    </rPh>
    <rPh sb="4" eb="6">
      <t>シセツ</t>
    </rPh>
    <rPh sb="7" eb="9">
      <t>メイショウ</t>
    </rPh>
    <rPh sb="16" eb="18">
      <t>シュルイ</t>
    </rPh>
    <phoneticPr fontId="1"/>
  </si>
  <si>
    <t>児童指導員等加配加算
算定区分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rPh sb="11" eb="13">
      <t>サンテイ</t>
    </rPh>
    <rPh sb="13" eb="15">
      <t>クブン</t>
    </rPh>
    <phoneticPr fontId="1"/>
  </si>
  <si>
    <t>勤務予定一覧表</t>
    <rPh sb="0" eb="2">
      <t>キンム</t>
    </rPh>
    <rPh sb="2" eb="4">
      <t>ヨテイ</t>
    </rPh>
    <rPh sb="4" eb="6">
      <t>イチラン</t>
    </rPh>
    <rPh sb="6" eb="7">
      <t>ヒョウ</t>
    </rPh>
    <phoneticPr fontId="4"/>
  </si>
  <si>
    <t>年</t>
    <rPh sb="0" eb="1">
      <t>ネン</t>
    </rPh>
    <phoneticPr fontId="1"/>
  </si>
  <si>
    <t>月</t>
    <rPh sb="0" eb="1">
      <t>ガツ</t>
    </rPh>
    <phoneticPr fontId="1"/>
  </si>
  <si>
    <t>分</t>
    <rPh sb="0" eb="1">
      <t>ブン</t>
    </rPh>
    <phoneticPr fontId="1"/>
  </si>
  <si>
    <t>（令和</t>
    <rPh sb="1" eb="3">
      <t>レイワ</t>
    </rPh>
    <phoneticPr fontId="1"/>
  </si>
  <si>
    <t>）</t>
    <phoneticPr fontId="1"/>
  </si>
  <si>
    <t>8.常勤換算（経験５年以上）</t>
  </si>
  <si>
    <t>※4 児童福祉事業とは</t>
    <rPh sb="3" eb="5">
      <t>ジドウ</t>
    </rPh>
    <rPh sb="5" eb="7">
      <t>フクシ</t>
    </rPh>
    <rPh sb="7" eb="9">
      <t>ジギョウ</t>
    </rPh>
    <phoneticPr fontId="1"/>
  </si>
  <si>
    <t>営業時間</t>
    <rPh sb="0" eb="4">
      <t>エイギョウジカン</t>
    </rPh>
    <phoneticPr fontId="1"/>
  </si>
  <si>
    <t>サービス提供時間</t>
    <rPh sb="4" eb="8">
      <t>テイキョウジカン</t>
    </rPh>
    <phoneticPr fontId="1"/>
  </si>
  <si>
    <r>
      <t xml:space="preserve">※3 （既に提出済の場合を除き） </t>
    </r>
    <r>
      <rPr>
        <b/>
        <sz val="11"/>
        <rFont val="ＭＳ Ｐゴシック"/>
        <family val="3"/>
        <charset val="128"/>
      </rPr>
      <t>配置する職員の資格を証明する書類、実務経験を証明する書類を添付すること</t>
    </r>
    <rPh sb="34" eb="38">
      <t>ジツムケイケン</t>
    </rPh>
    <rPh sb="39" eb="41">
      <t>ショウメイ</t>
    </rPh>
    <rPh sb="43" eb="45">
      <t>ショルイ</t>
    </rPh>
    <phoneticPr fontId="1"/>
  </si>
  <si>
    <t>平日</t>
    <rPh sb="0" eb="2">
      <t>ヘイジツ</t>
    </rPh>
    <phoneticPr fontId="1"/>
  </si>
  <si>
    <t>土日祝</t>
    <rPh sb="0" eb="2">
      <t>ドニチ</t>
    </rPh>
    <rPh sb="2" eb="3">
      <t>シュク</t>
    </rPh>
    <phoneticPr fontId="1"/>
  </si>
  <si>
    <t>長期休</t>
    <rPh sb="0" eb="3">
      <t>チョウキヤス</t>
    </rPh>
    <phoneticPr fontId="1"/>
  </si>
  <si>
    <t>～</t>
    <phoneticPr fontId="1"/>
  </si>
  <si>
    <t>備考</t>
    <rPh sb="0" eb="2">
      <t>ビコウ</t>
    </rPh>
    <phoneticPr fontId="1"/>
  </si>
  <si>
    <t>児童指導員等加配加算・専門的支援体制加算チェック表（高槻市版）</t>
    <rPh sb="26" eb="29">
      <t>タカツキシ</t>
    </rPh>
    <rPh sb="29" eb="30">
      <t>ハン</t>
    </rPh>
    <phoneticPr fontId="1"/>
  </si>
  <si>
    <t>入力が必要なセル</t>
    <rPh sb="0" eb="2">
      <t>ニュウリョク</t>
    </rPh>
    <rPh sb="3" eb="5">
      <t>ヒツヨウ</t>
    </rPh>
    <phoneticPr fontId="1"/>
  </si>
  <si>
    <t>リストから選択するセル</t>
    <rPh sb="5" eb="7">
      <t>センタク</t>
    </rPh>
    <phoneticPr fontId="1"/>
  </si>
  <si>
    <t>常勤</t>
  </si>
  <si>
    <t>AAAAA</t>
    <phoneticPr fontId="1"/>
  </si>
  <si>
    <t>CCCCC</t>
    <phoneticPr fontId="1"/>
  </si>
  <si>
    <t>BBBBB</t>
  </si>
  <si>
    <t>BBBBB</t>
    <phoneticPr fontId="1"/>
  </si>
  <si>
    <t>休み</t>
    <rPh sb="0" eb="1">
      <t>ヤス</t>
    </rPh>
    <phoneticPr fontId="1"/>
  </si>
  <si>
    <t>10:00～17:00</t>
  </si>
  <si>
    <t>10:00～17:00</t>
    <phoneticPr fontId="1"/>
  </si>
  <si>
    <t>DDDDD</t>
    <phoneticPr fontId="1"/>
  </si>
  <si>
    <t>○○デイサービス</t>
    <phoneticPr fontId="1"/>
  </si>
  <si>
    <t>児童発達支援と放課後等デイサービスの多機能</t>
  </si>
  <si>
    <t>エラーが表示される場合、人員が足りているか十分確認してください</t>
    <rPh sb="4" eb="6">
      <t>ヒョウジ</t>
    </rPh>
    <rPh sb="9" eb="11">
      <t>バアイ</t>
    </rPh>
    <rPh sb="12" eb="14">
      <t>ジンイン</t>
    </rPh>
    <rPh sb="15" eb="16">
      <t>タ</t>
    </rPh>
    <rPh sb="21" eb="23">
      <t>ジュウブン</t>
    </rPh>
    <rPh sb="23" eb="25">
      <t>カクニン</t>
    </rPh>
    <phoneticPr fontId="1"/>
  </si>
  <si>
    <t>11:00～18:00</t>
  </si>
  <si>
    <t>11:00～18:00</t>
    <phoneticPr fontId="1"/>
  </si>
  <si>
    <t>児童指導員等加配加算・専門的支援体制加算チェック表　（高槻市版）</t>
    <rPh sb="27" eb="30">
      <t>タカツキシ</t>
    </rPh>
    <rPh sb="30" eb="31">
      <t>ハン</t>
    </rPh>
    <phoneticPr fontId="1"/>
  </si>
  <si>
    <t>EEEEE</t>
    <phoneticPr fontId="1"/>
  </si>
  <si>
    <t>FFFFF</t>
    <phoneticPr fontId="1"/>
  </si>
  <si>
    <t>心理担当職員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</si>
</sst>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);[Red]\(0.0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9" xfId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9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2" fillId="0" borderId="17" xfId="1" applyFont="1" applyBorder="1" applyAlignment="1">
      <alignment horizontal="center" vertical="center" shrinkToFit="1"/>
    </xf>
    <xf numFmtId="0" fontId="2" fillId="0" borderId="1" xfId="1" applyBorder="1" applyAlignment="1">
      <alignment horizontal="left" vertical="center"/>
    </xf>
    <xf numFmtId="0" fontId="2" fillId="0" borderId="86" xfId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76" fontId="3" fillId="3" borderId="56" xfId="1" applyNumberFormat="1" applyFont="1" applyFill="1" applyBorder="1" applyAlignment="1" applyProtection="1">
      <alignment vertical="center"/>
      <protection locked="0"/>
    </xf>
    <xf numFmtId="176" fontId="3" fillId="3" borderId="61" xfId="1" applyNumberFormat="1" applyFont="1" applyFill="1" applyBorder="1" applyAlignment="1" applyProtection="1">
      <alignment vertical="center"/>
      <protection locked="0"/>
    </xf>
    <xf numFmtId="0" fontId="2" fillId="2" borderId="54" xfId="1" applyFill="1" applyBorder="1" applyAlignment="1" applyProtection="1">
      <alignment horizontal="center" vertical="center" wrapText="1"/>
      <protection locked="0"/>
    </xf>
    <xf numFmtId="0" fontId="2" fillId="2" borderId="83" xfId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2" fillId="2" borderId="82" xfId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2" fillId="2" borderId="88" xfId="1" applyFill="1" applyBorder="1" applyAlignment="1" applyProtection="1">
      <alignment horizontal="center" vertical="center"/>
      <protection locked="0"/>
    </xf>
    <xf numFmtId="0" fontId="2" fillId="0" borderId="89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3" fillId="2" borderId="41" xfId="1" applyFont="1" applyFill="1" applyBorder="1" applyAlignment="1" applyProtection="1">
      <alignment horizontal="left" vertical="center" wrapText="1"/>
      <protection locked="0"/>
    </xf>
    <xf numFmtId="0" fontId="3" fillId="2" borderId="13" xfId="1" applyFont="1" applyFill="1" applyBorder="1" applyAlignment="1" applyProtection="1">
      <alignment horizontal="left" vertical="center" wrapText="1"/>
      <protection locked="0"/>
    </xf>
    <xf numFmtId="0" fontId="2" fillId="2" borderId="41" xfId="1" applyFill="1" applyBorder="1" applyAlignment="1" applyProtection="1">
      <alignment horizontal="left" vertical="center" wrapText="1"/>
      <protection locked="0"/>
    </xf>
    <xf numFmtId="0" fontId="2" fillId="2" borderId="13" xfId="1" applyFill="1" applyBorder="1" applyAlignment="1" applyProtection="1">
      <alignment horizontal="left" vertical="center" wrapText="1"/>
      <protection locked="0"/>
    </xf>
    <xf numFmtId="0" fontId="2" fillId="2" borderId="42" xfId="1" applyFont="1" applyFill="1" applyBorder="1" applyAlignment="1" applyProtection="1">
      <alignment horizontal="left" vertical="center" wrapText="1"/>
      <protection locked="0"/>
    </xf>
    <xf numFmtId="0" fontId="2" fillId="3" borderId="39" xfId="1" applyFill="1" applyBorder="1" applyAlignment="1" applyProtection="1">
      <alignment horizontal="left" vertical="center"/>
      <protection locked="0"/>
    </xf>
    <xf numFmtId="0" fontId="2" fillId="2" borderId="38" xfId="1" applyFont="1" applyFill="1" applyBorder="1" applyAlignment="1" applyProtection="1">
      <alignment horizontal="left" vertical="center" wrapText="1"/>
      <protection locked="0"/>
    </xf>
    <xf numFmtId="0" fontId="2" fillId="3" borderId="31" xfId="1" applyFill="1" applyBorder="1" applyAlignment="1" applyProtection="1">
      <alignment horizontal="left" vertical="center"/>
      <protection locked="0"/>
    </xf>
    <xf numFmtId="0" fontId="2" fillId="2" borderId="38" xfId="1" applyFont="1" applyFill="1" applyBorder="1" applyAlignment="1" applyProtection="1">
      <alignment horizontal="left" vertical="center" shrinkToFit="1"/>
      <protection locked="0"/>
    </xf>
    <xf numFmtId="0" fontId="2" fillId="2" borderId="54" xfId="1" applyFill="1" applyBorder="1" applyAlignment="1" applyProtection="1">
      <alignment horizontal="left" vertical="center" wrapText="1"/>
      <protection locked="0"/>
    </xf>
    <xf numFmtId="0" fontId="2" fillId="0" borderId="59" xfId="1" applyBorder="1" applyAlignment="1">
      <alignment horizontal="left" vertical="center" wrapText="1"/>
    </xf>
    <xf numFmtId="0" fontId="2" fillId="0" borderId="60" xfId="1" applyBorder="1" applyAlignment="1">
      <alignment horizontal="left" vertical="center" wrapText="1"/>
    </xf>
    <xf numFmtId="0" fontId="2" fillId="2" borderId="1" xfId="1" applyFill="1" applyBorder="1" applyAlignment="1" applyProtection="1">
      <alignment horizontal="center" vertical="center" wrapText="1"/>
      <protection locked="0"/>
    </xf>
    <xf numFmtId="0" fontId="2" fillId="0" borderId="95" xfId="1" applyBorder="1" applyAlignment="1">
      <alignment horizontal="center" vertical="center" wrapText="1"/>
    </xf>
    <xf numFmtId="0" fontId="2" fillId="2" borderId="99" xfId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/>
    <xf numFmtId="0" fontId="8" fillId="0" borderId="0" xfId="1" applyFont="1" applyBorder="1" applyAlignment="1">
      <alignment horizontal="right"/>
    </xf>
    <xf numFmtId="0" fontId="8" fillId="2" borderId="0" xfId="1" applyFont="1" applyFill="1" applyBorder="1" applyAlignment="1"/>
    <xf numFmtId="0" fontId="2" fillId="0" borderId="93" xfId="1" applyBorder="1" applyAlignment="1">
      <alignment horizontal="center" vertical="center"/>
    </xf>
    <xf numFmtId="0" fontId="2" fillId="0" borderId="94" xfId="1" applyBorder="1" applyAlignment="1">
      <alignment horizontal="center" vertical="center"/>
    </xf>
    <xf numFmtId="0" fontId="2" fillId="3" borderId="39" xfId="1" applyFill="1" applyBorder="1" applyAlignment="1" applyProtection="1">
      <alignment horizontal="left" vertical="center" shrinkToFit="1"/>
      <protection locked="0"/>
    </xf>
    <xf numFmtId="0" fontId="2" fillId="3" borderId="31" xfId="1" applyFill="1" applyBorder="1" applyAlignment="1" applyProtection="1">
      <alignment horizontal="left" vertical="center" shrinkToFit="1"/>
      <protection locked="0"/>
    </xf>
    <xf numFmtId="0" fontId="2" fillId="0" borderId="75" xfId="1" applyBorder="1" applyAlignment="1">
      <alignment horizontal="center" vertical="center" shrinkToFit="1"/>
    </xf>
    <xf numFmtId="0" fontId="2" fillId="3" borderId="84" xfId="1" applyFill="1" applyBorder="1" applyAlignment="1" applyProtection="1">
      <alignment horizontal="center" vertical="center" shrinkToFit="1"/>
      <protection locked="0"/>
    </xf>
    <xf numFmtId="0" fontId="2" fillId="3" borderId="100" xfId="1" applyFill="1" applyBorder="1" applyAlignment="1" applyProtection="1">
      <alignment horizontal="center" vertical="center" shrinkToFit="1"/>
      <protection locked="0"/>
    </xf>
    <xf numFmtId="0" fontId="2" fillId="3" borderId="90" xfId="1" applyFill="1" applyBorder="1" applyAlignment="1" applyProtection="1">
      <alignment horizontal="center" vertical="center" shrinkToFit="1"/>
      <protection locked="0"/>
    </xf>
    <xf numFmtId="0" fontId="3" fillId="0" borderId="19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ill="1" applyBorder="1" applyAlignment="1" applyProtection="1">
      <alignment horizontal="left" vertical="center"/>
      <protection locked="0"/>
    </xf>
    <xf numFmtId="0" fontId="3" fillId="0" borderId="52" xfId="1" applyFont="1" applyBorder="1" applyAlignment="1">
      <alignment vertical="center"/>
    </xf>
    <xf numFmtId="176" fontId="3" fillId="3" borderId="58" xfId="1" applyNumberFormat="1" applyFont="1" applyFill="1" applyBorder="1" applyAlignment="1" applyProtection="1">
      <alignment vertical="center"/>
      <protection locked="0"/>
    </xf>
    <xf numFmtId="0" fontId="3" fillId="0" borderId="44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3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65" xfId="1" applyFont="1" applyBorder="1" applyAlignment="1">
      <alignment horizontal="center" vertical="center"/>
    </xf>
    <xf numFmtId="177" fontId="3" fillId="3" borderId="40" xfId="1" applyNumberFormat="1" applyFont="1" applyFill="1" applyBorder="1" applyAlignment="1" applyProtection="1">
      <alignment horizontal="center" vertical="center"/>
      <protection locked="0"/>
    </xf>
    <xf numFmtId="177" fontId="3" fillId="3" borderId="34" xfId="1" applyNumberFormat="1" applyFont="1" applyFill="1" applyBorder="1" applyAlignment="1" applyProtection="1">
      <alignment horizontal="center" vertical="center"/>
      <protection locked="0"/>
    </xf>
    <xf numFmtId="177" fontId="3" fillId="3" borderId="33" xfId="1" applyNumberFormat="1" applyFont="1" applyFill="1" applyBorder="1" applyAlignment="1" applyProtection="1">
      <alignment horizontal="center" vertical="center"/>
      <protection locked="0"/>
    </xf>
    <xf numFmtId="0" fontId="3" fillId="0" borderId="53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  <protection locked="0"/>
    </xf>
    <xf numFmtId="0" fontId="3" fillId="0" borderId="66" xfId="1" applyFont="1" applyBorder="1" applyAlignment="1">
      <alignment horizontal="center" vertical="center"/>
    </xf>
    <xf numFmtId="177" fontId="3" fillId="3" borderId="37" xfId="1" applyNumberFormat="1" applyFont="1" applyFill="1" applyBorder="1" applyAlignment="1" applyProtection="1">
      <alignment horizontal="center" vertical="center"/>
      <protection locked="0"/>
    </xf>
    <xf numFmtId="177" fontId="3" fillId="3" borderId="30" xfId="1" applyNumberFormat="1" applyFont="1" applyFill="1" applyBorder="1" applyAlignment="1" applyProtection="1">
      <alignment horizontal="center" vertical="center"/>
      <protection locked="0"/>
    </xf>
    <xf numFmtId="177" fontId="3" fillId="3" borderId="29" xfId="1" applyNumberFormat="1" applyFont="1" applyFill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3" fillId="3" borderId="31" xfId="1" applyFont="1" applyFill="1" applyBorder="1" applyAlignment="1" applyProtection="1">
      <alignment horizontal="center" vertical="center"/>
      <protection locked="0"/>
    </xf>
    <xf numFmtId="0" fontId="3" fillId="0" borderId="67" xfId="1" applyFont="1" applyBorder="1" applyAlignment="1">
      <alignment horizontal="center" vertical="center"/>
    </xf>
    <xf numFmtId="177" fontId="3" fillId="3" borderId="68" xfId="1" applyNumberFormat="1" applyFont="1" applyFill="1" applyBorder="1" applyAlignment="1" applyProtection="1">
      <alignment horizontal="center" vertical="center"/>
      <protection locked="0"/>
    </xf>
    <xf numFmtId="177" fontId="3" fillId="3" borderId="69" xfId="1" applyNumberFormat="1" applyFont="1" applyFill="1" applyBorder="1" applyAlignment="1" applyProtection="1">
      <alignment horizontal="center" vertical="center"/>
      <protection locked="0"/>
    </xf>
    <xf numFmtId="177" fontId="3" fillId="3" borderId="70" xfId="1" applyNumberFormat="1" applyFont="1" applyFill="1" applyBorder="1" applyAlignment="1" applyProtection="1">
      <alignment horizontal="center" vertical="center"/>
      <protection locked="0"/>
    </xf>
    <xf numFmtId="0" fontId="3" fillId="3" borderId="31" xfId="1" applyFont="1" applyFill="1" applyBorder="1" applyAlignment="1" applyProtection="1">
      <alignment horizontal="center" vertical="center" wrapText="1"/>
      <protection locked="0"/>
    </xf>
    <xf numFmtId="0" fontId="3" fillId="0" borderId="85" xfId="1" applyFont="1" applyBorder="1" applyAlignment="1">
      <alignment horizontal="center" vertical="center"/>
    </xf>
    <xf numFmtId="0" fontId="3" fillId="0" borderId="96" xfId="1" applyFont="1" applyFill="1" applyBorder="1" applyAlignment="1">
      <alignment horizontal="center" vertical="center"/>
    </xf>
    <xf numFmtId="0" fontId="3" fillId="0" borderId="97" xfId="1" applyFont="1" applyFill="1" applyBorder="1" applyAlignment="1">
      <alignment horizontal="center" vertical="center"/>
    </xf>
    <xf numFmtId="0" fontId="3" fillId="0" borderId="107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3" fillId="0" borderId="105" xfId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/>
    </xf>
    <xf numFmtId="0" fontId="3" fillId="0" borderId="58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horizontal="center" vertical="center"/>
    </xf>
    <xf numFmtId="0" fontId="3" fillId="0" borderId="92" xfId="1" applyFont="1" applyFill="1" applyBorder="1" applyAlignment="1">
      <alignment horizontal="center" vertical="center"/>
    </xf>
    <xf numFmtId="0" fontId="3" fillId="0" borderId="71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78" xfId="1" applyFont="1" applyFill="1" applyBorder="1" applyAlignment="1">
      <alignment horizontal="center" vertical="center"/>
    </xf>
    <xf numFmtId="0" fontId="3" fillId="0" borderId="79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horizontal="center" vertical="center"/>
    </xf>
    <xf numFmtId="0" fontId="3" fillId="0" borderId="81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177" fontId="3" fillId="3" borderId="96" xfId="1" applyNumberFormat="1" applyFont="1" applyFill="1" applyBorder="1" applyAlignment="1" applyProtection="1">
      <alignment horizontal="center" vertical="center"/>
      <protection locked="0"/>
    </xf>
    <xf numFmtId="177" fontId="3" fillId="3" borderId="97" xfId="1" applyNumberFormat="1" applyFont="1" applyFill="1" applyBorder="1" applyAlignment="1" applyProtection="1">
      <alignment horizontal="center" vertical="center"/>
      <protection locked="0"/>
    </xf>
    <xf numFmtId="177" fontId="3" fillId="3" borderId="98" xfId="1" applyNumberFormat="1" applyFont="1" applyFill="1" applyBorder="1" applyAlignment="1" applyProtection="1">
      <alignment horizontal="center" vertical="center"/>
      <protection locked="0"/>
    </xf>
    <xf numFmtId="0" fontId="3" fillId="0" borderId="82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3" borderId="84" xfId="1" applyFont="1" applyFill="1" applyBorder="1" applyAlignment="1" applyProtection="1">
      <alignment horizontal="center" vertical="center"/>
      <protection locked="0"/>
    </xf>
    <xf numFmtId="0" fontId="3" fillId="0" borderId="101" xfId="1" applyFont="1" applyBorder="1" applyAlignment="1">
      <alignment horizontal="center" vertical="center"/>
    </xf>
    <xf numFmtId="177" fontId="3" fillId="3" borderId="102" xfId="1" applyNumberFormat="1" applyFont="1" applyFill="1" applyBorder="1" applyAlignment="1" applyProtection="1">
      <alignment horizontal="center" vertical="center"/>
      <protection locked="0"/>
    </xf>
    <xf numFmtId="177" fontId="3" fillId="3" borderId="103" xfId="1" applyNumberFormat="1" applyFont="1" applyFill="1" applyBorder="1" applyAlignment="1" applyProtection="1">
      <alignment horizontal="center" vertical="center"/>
      <protection locked="0"/>
    </xf>
    <xf numFmtId="177" fontId="3" fillId="3" borderId="104" xfId="1" applyNumberFormat="1" applyFont="1" applyFill="1" applyBorder="1" applyAlignment="1" applyProtection="1">
      <alignment horizontal="center" vertical="center"/>
      <protection locked="0"/>
    </xf>
    <xf numFmtId="0" fontId="3" fillId="0" borderId="99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3" borderId="100" xfId="1" applyFont="1" applyFill="1" applyBorder="1" applyAlignment="1" applyProtection="1">
      <alignment horizontal="center" vertical="center"/>
      <protection locked="0"/>
    </xf>
    <xf numFmtId="177" fontId="3" fillId="3" borderId="87" xfId="1" applyNumberFormat="1" applyFont="1" applyFill="1" applyBorder="1" applyAlignment="1" applyProtection="1">
      <alignment horizontal="center" vertical="center"/>
      <protection locked="0"/>
    </xf>
    <xf numFmtId="177" fontId="3" fillId="3" borderId="91" xfId="1" applyNumberFormat="1" applyFont="1" applyFill="1" applyBorder="1" applyAlignment="1" applyProtection="1">
      <alignment horizontal="center" vertical="center"/>
      <protection locked="0"/>
    </xf>
    <xf numFmtId="177" fontId="3" fillId="3" borderId="92" xfId="1" applyNumberFormat="1" applyFont="1" applyFill="1" applyBorder="1" applyAlignment="1" applyProtection="1">
      <alignment horizontal="center" vertical="center"/>
      <protection locked="0"/>
    </xf>
    <xf numFmtId="0" fontId="3" fillId="0" borderId="51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3" borderId="90" xfId="1" applyFont="1" applyFill="1" applyBorder="1" applyAlignment="1" applyProtection="1">
      <alignment horizontal="center" vertical="center"/>
      <protection locked="0"/>
    </xf>
    <xf numFmtId="0" fontId="2" fillId="2" borderId="14" xfId="1" applyFill="1" applyBorder="1" applyAlignment="1" applyProtection="1">
      <alignment horizontal="left" vertical="center" wrapText="1"/>
      <protection locked="0"/>
    </xf>
    <xf numFmtId="0" fontId="2" fillId="2" borderId="83" xfId="1" applyFill="1" applyBorder="1" applyAlignment="1" applyProtection="1">
      <alignment horizontal="left" vertical="center" wrapText="1"/>
      <protection locked="0"/>
    </xf>
    <xf numFmtId="0" fontId="10" fillId="3" borderId="57" xfId="1" applyFont="1" applyFill="1" applyBorder="1" applyAlignment="1" applyProtection="1">
      <alignment horizontal="left" vertical="center" shrinkToFit="1"/>
      <protection locked="0"/>
    </xf>
    <xf numFmtId="0" fontId="10" fillId="3" borderId="35" xfId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0" fillId="2" borderId="35" xfId="1" applyFont="1" applyFill="1" applyBorder="1" applyAlignment="1" applyProtection="1">
      <alignment horizontal="left" vertical="center"/>
      <protection locked="0"/>
    </xf>
    <xf numFmtId="0" fontId="10" fillId="2" borderId="15" xfId="1" applyFont="1" applyFill="1" applyBorder="1" applyAlignment="1" applyProtection="1">
      <alignment horizontal="left" vertical="center"/>
      <protection locked="0"/>
    </xf>
    <xf numFmtId="0" fontId="2" fillId="0" borderId="39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3" fillId="0" borderId="72" xfId="1" applyFont="1" applyBorder="1" applyAlignment="1">
      <alignment horizontal="center" vertical="center" textRotation="255"/>
    </xf>
    <xf numFmtId="0" fontId="3" fillId="0" borderId="73" xfId="1" applyFont="1" applyBorder="1" applyAlignment="1">
      <alignment horizontal="center" vertical="center" textRotation="255"/>
    </xf>
    <xf numFmtId="0" fontId="3" fillId="0" borderId="74" xfId="1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7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72" xfId="1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2" fillId="0" borderId="74" xfId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2" fillId="0" borderId="72" xfId="1" applyBorder="1" applyAlignment="1">
      <alignment horizontal="center" vertical="center" textRotation="255" shrinkToFit="1"/>
    </xf>
    <xf numFmtId="0" fontId="2" fillId="0" borderId="73" xfId="1" applyBorder="1" applyAlignment="1">
      <alignment horizontal="center" vertical="center" textRotation="255" shrinkToFit="1"/>
    </xf>
    <xf numFmtId="0" fontId="2" fillId="0" borderId="74" xfId="1" applyBorder="1" applyAlignment="1">
      <alignment horizontal="center" vertical="center" textRotation="255" shrinkToFit="1"/>
    </xf>
    <xf numFmtId="0" fontId="2" fillId="0" borderId="0" xfId="1" applyBorder="1" applyAlignment="1">
      <alignment vertical="center"/>
    </xf>
    <xf numFmtId="0" fontId="2" fillId="0" borderId="55" xfId="1" applyFont="1" applyBorder="1" applyAlignment="1">
      <alignment horizontal="right" vertical="center" shrinkToFit="1"/>
    </xf>
    <xf numFmtId="0" fontId="2" fillId="0" borderId="49" xfId="1" applyFont="1" applyBorder="1" applyAlignment="1">
      <alignment horizontal="right" vertical="center" shrinkToFit="1"/>
    </xf>
    <xf numFmtId="0" fontId="2" fillId="0" borderId="50" xfId="1" applyFont="1" applyBorder="1" applyAlignment="1">
      <alignment horizontal="right" vertical="center" shrinkToFit="1"/>
    </xf>
    <xf numFmtId="0" fontId="6" fillId="0" borderId="42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2" fillId="0" borderId="72" xfId="1" applyBorder="1" applyAlignment="1">
      <alignment horizontal="center" vertical="center" textRotation="255"/>
    </xf>
    <xf numFmtId="0" fontId="2" fillId="0" borderId="73" xfId="1" applyBorder="1" applyAlignment="1">
      <alignment horizontal="center" vertical="center" textRotation="255"/>
    </xf>
    <xf numFmtId="0" fontId="2" fillId="0" borderId="74" xfId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2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0" xfId="1" applyBorder="1" applyAlignment="1">
      <alignment vertical="center" wrapText="1"/>
    </xf>
    <xf numFmtId="0" fontId="3" fillId="0" borderId="39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 wrapText="1"/>
    </xf>
    <xf numFmtId="0" fontId="3" fillId="0" borderId="77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2" fillId="0" borderId="55" xfId="1" applyFont="1" applyBorder="1" applyAlignment="1">
      <alignment horizontal="right" vertical="center"/>
    </xf>
    <xf numFmtId="0" fontId="2" fillId="0" borderId="49" xfId="1" applyFont="1" applyBorder="1" applyAlignment="1">
      <alignment horizontal="right" vertical="center"/>
    </xf>
    <xf numFmtId="0" fontId="2" fillId="0" borderId="50" xfId="1" applyFont="1" applyBorder="1" applyAlignment="1">
      <alignment horizontal="right" vertical="center"/>
    </xf>
    <xf numFmtId="0" fontId="3" fillId="0" borderId="42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2" fillId="0" borderId="48" xfId="1" applyFont="1" applyFill="1" applyBorder="1" applyAlignment="1">
      <alignment horizontal="right" vertical="center" shrinkToFit="1"/>
    </xf>
    <xf numFmtId="0" fontId="2" fillId="0" borderId="47" xfId="1" applyFont="1" applyFill="1" applyBorder="1" applyAlignment="1">
      <alignment horizontal="right" vertical="center" shrinkToFit="1"/>
    </xf>
    <xf numFmtId="0" fontId="2" fillId="0" borderId="46" xfId="1" applyFont="1" applyFill="1" applyBorder="1" applyAlignment="1">
      <alignment horizontal="right" vertical="center" shrinkToFit="1"/>
    </xf>
    <xf numFmtId="0" fontId="3" fillId="0" borderId="4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2" fillId="0" borderId="42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0" fillId="3" borderId="52" xfId="1" applyFont="1" applyFill="1" applyBorder="1" applyAlignment="1">
      <alignment horizontal="center" vertical="center"/>
    </xf>
    <xf numFmtId="0" fontId="5" fillId="3" borderId="39" xfId="1" applyFont="1" applyFill="1" applyBorder="1" applyAlignment="1">
      <alignment horizontal="center" vertical="top" wrapText="1"/>
    </xf>
    <xf numFmtId="0" fontId="5" fillId="3" borderId="72" xfId="1" applyFont="1" applyFill="1" applyBorder="1" applyAlignment="1">
      <alignment horizontal="center" vertical="top" wrapText="1"/>
    </xf>
    <xf numFmtId="0" fontId="5" fillId="3" borderId="93" xfId="1" applyFont="1" applyFill="1" applyBorder="1" applyAlignment="1">
      <alignment horizontal="center" vertical="top" wrapText="1"/>
    </xf>
    <xf numFmtId="0" fontId="5" fillId="3" borderId="42" xfId="1" applyFont="1" applyFill="1" applyBorder="1" applyAlignment="1">
      <alignment horizontal="center" vertical="top" wrapText="1"/>
    </xf>
    <xf numFmtId="0" fontId="12" fillId="0" borderId="0" xfId="1" applyFont="1" applyAlignment="1">
      <alignment vertical="center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3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3" xfId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6">
    <dxf>
      <font>
        <strike val="0"/>
        <color theme="0" tint="-0.24994659260841701"/>
      </font>
      <fill>
        <patternFill>
          <bgColor theme="0" tint="-0.24994659260841701"/>
        </patternFill>
      </fill>
    </dxf>
    <dxf>
      <font>
        <strike val="0"/>
        <color theme="0" tint="-0.24994659260841701"/>
      </font>
      <fill>
        <patternFill>
          <bgColor theme="0" tint="-0.24994659260841701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strike val="0"/>
        <color theme="0" tint="-0.24994659260841701"/>
      </font>
      <fill>
        <patternFill>
          <bgColor theme="0" tint="-0.24994659260841701"/>
        </patternFill>
      </fill>
    </dxf>
    <dxf>
      <font>
        <strike val="0"/>
        <color theme="0" tint="-0.24994659260841701"/>
      </font>
      <fill>
        <patternFill>
          <bgColor theme="0" tint="-0.24994659260841701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7CE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348343</xdr:colOff>
      <xdr:row>3</xdr:row>
      <xdr:rowOff>163287</xdr:rowOff>
    </xdr:from>
    <xdr:to>
      <xdr:col>37</xdr:col>
      <xdr:colOff>206829</xdr:colOff>
      <xdr:row>5</xdr:row>
      <xdr:rowOff>76201</xdr:rowOff>
    </xdr:to>
    <xdr:sp macro="" textlink="">
      <xdr:nvSpPr>
        <xdr:cNvPr id="2" name="楕円 1"/>
        <xdr:cNvSpPr/>
      </xdr:nvSpPr>
      <xdr:spPr>
        <a:xfrm>
          <a:off x="16165286" y="892630"/>
          <a:ext cx="576943" cy="58782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337457</xdr:colOff>
      <xdr:row>23</xdr:row>
      <xdr:rowOff>206829</xdr:rowOff>
    </xdr:from>
    <xdr:to>
      <xdr:col>40</xdr:col>
      <xdr:colOff>65314</xdr:colOff>
      <xdr:row>25</xdr:row>
      <xdr:rowOff>10886</xdr:rowOff>
    </xdr:to>
    <xdr:sp macro="" textlink="">
      <xdr:nvSpPr>
        <xdr:cNvPr id="3" name="楕円 2"/>
        <xdr:cNvSpPr/>
      </xdr:nvSpPr>
      <xdr:spPr>
        <a:xfrm>
          <a:off x="17634857" y="6836229"/>
          <a:ext cx="576943" cy="58782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381000</xdr:colOff>
      <xdr:row>4</xdr:row>
      <xdr:rowOff>304800</xdr:rowOff>
    </xdr:from>
    <xdr:to>
      <xdr:col>42</xdr:col>
      <xdr:colOff>511629</xdr:colOff>
      <xdr:row>13</xdr:row>
      <xdr:rowOff>359228</xdr:rowOff>
    </xdr:to>
    <xdr:cxnSp macro="">
      <xdr:nvCxnSpPr>
        <xdr:cNvPr id="5" name="直線矢印コネクタ 4"/>
        <xdr:cNvCxnSpPr/>
      </xdr:nvCxnSpPr>
      <xdr:spPr>
        <a:xfrm>
          <a:off x="16916400" y="1371600"/>
          <a:ext cx="2514600" cy="209005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685800</xdr:colOff>
      <xdr:row>15</xdr:row>
      <xdr:rowOff>43543</xdr:rowOff>
    </xdr:from>
    <xdr:to>
      <xdr:col>42</xdr:col>
      <xdr:colOff>446315</xdr:colOff>
      <xdr:row>23</xdr:row>
      <xdr:rowOff>359230</xdr:rowOff>
    </xdr:to>
    <xdr:cxnSp macro="">
      <xdr:nvCxnSpPr>
        <xdr:cNvPr id="6" name="直線矢印コネクタ 5"/>
        <xdr:cNvCxnSpPr/>
      </xdr:nvCxnSpPr>
      <xdr:spPr>
        <a:xfrm flipV="1">
          <a:off x="17983200" y="3929743"/>
          <a:ext cx="1382486" cy="305888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283028</xdr:colOff>
      <xdr:row>17</xdr:row>
      <xdr:rowOff>43543</xdr:rowOff>
    </xdr:from>
    <xdr:to>
      <xdr:col>35</xdr:col>
      <xdr:colOff>141514</xdr:colOff>
      <xdr:row>19</xdr:row>
      <xdr:rowOff>152399</xdr:rowOff>
    </xdr:to>
    <xdr:sp macro="" textlink="">
      <xdr:nvSpPr>
        <xdr:cNvPr id="8" name="楕円 7"/>
        <xdr:cNvSpPr/>
      </xdr:nvSpPr>
      <xdr:spPr>
        <a:xfrm>
          <a:off x="15381514" y="4713514"/>
          <a:ext cx="576943" cy="58782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174171</xdr:colOff>
      <xdr:row>14</xdr:row>
      <xdr:rowOff>315686</xdr:rowOff>
    </xdr:from>
    <xdr:to>
      <xdr:col>41</xdr:col>
      <xdr:colOff>631372</xdr:colOff>
      <xdr:row>17</xdr:row>
      <xdr:rowOff>130630</xdr:rowOff>
    </xdr:to>
    <xdr:cxnSp macro="">
      <xdr:nvCxnSpPr>
        <xdr:cNvPr id="9" name="直線矢印コネクタ 8"/>
        <xdr:cNvCxnSpPr/>
      </xdr:nvCxnSpPr>
      <xdr:spPr>
        <a:xfrm flipV="1">
          <a:off x="15991114" y="3810000"/>
          <a:ext cx="2873829" cy="99060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zoomScale="70" zoomScaleNormal="70" zoomScaleSheetLayoutView="70" workbookViewId="0"/>
  </sheetViews>
  <sheetFormatPr defaultColWidth="9" defaultRowHeight="13" x14ac:dyDescent="0.55000000000000004"/>
  <cols>
    <col min="1" max="1" width="5" style="1" bestFit="1" customWidth="1"/>
    <col min="2" max="2" width="20.58203125" style="1" customWidth="1"/>
    <col min="3" max="3" width="13.58203125" style="2" customWidth="1"/>
    <col min="4" max="4" width="7.9140625" style="2" customWidth="1"/>
    <col min="5" max="5" width="19.33203125" style="1" customWidth="1"/>
    <col min="6" max="6" width="4.5" style="1" customWidth="1"/>
    <col min="7" max="37" width="4.6640625" style="1" customWidth="1"/>
    <col min="38" max="38" width="5.08203125" style="1" customWidth="1"/>
    <col min="39" max="39" width="4.9140625" style="1" customWidth="1"/>
    <col min="40" max="40" width="11.08203125" style="1" customWidth="1"/>
    <col min="41" max="41" width="1.08203125" style="1" customWidth="1"/>
    <col min="42" max="16384" width="9" style="1"/>
  </cols>
  <sheetData>
    <row r="1" spans="1:40" ht="18" customHeight="1" x14ac:dyDescent="0.55000000000000004">
      <c r="B1" s="223" t="s">
        <v>76</v>
      </c>
      <c r="C1" s="223"/>
      <c r="D1" s="223"/>
      <c r="E1" s="223"/>
      <c r="F1" s="223"/>
      <c r="G1" s="223"/>
      <c r="H1" s="223"/>
      <c r="I1" s="223"/>
    </row>
    <row r="2" spans="1:40" x14ac:dyDescent="0.55000000000000004">
      <c r="B2" s="27" t="s">
        <v>34</v>
      </c>
      <c r="AC2" s="22" t="s">
        <v>52</v>
      </c>
    </row>
    <row r="3" spans="1:40" ht="26.4" customHeight="1" thickBot="1" x14ac:dyDescent="0.6">
      <c r="B3" s="25" t="s">
        <v>38</v>
      </c>
      <c r="C3" s="224">
        <v>10</v>
      </c>
      <c r="D3" s="224"/>
      <c r="E3" s="11" t="s">
        <v>30</v>
      </c>
      <c r="G3" s="190"/>
      <c r="H3" s="191"/>
      <c r="I3" s="191"/>
      <c r="J3" s="191"/>
      <c r="K3" s="229" t="s">
        <v>71</v>
      </c>
      <c r="L3" s="229"/>
      <c r="M3" s="229"/>
      <c r="N3" s="229" t="s">
        <v>72</v>
      </c>
      <c r="O3" s="229"/>
      <c r="P3" s="229"/>
      <c r="Q3" s="229" t="s">
        <v>73</v>
      </c>
      <c r="R3" s="229"/>
      <c r="S3" s="229"/>
      <c r="U3" s="190" t="s">
        <v>25</v>
      </c>
      <c r="V3" s="191"/>
      <c r="W3" s="191"/>
      <c r="X3" s="225"/>
      <c r="Y3" s="190">
        <f>IF(C3="","未入力",IF(C3&lt;=10,2,ROUNDUP(C3/5,0)))</f>
        <v>2</v>
      </c>
      <c r="Z3" s="225"/>
      <c r="AA3" s="20" t="s">
        <v>30</v>
      </c>
      <c r="AC3" s="226" t="s">
        <v>58</v>
      </c>
      <c r="AD3" s="227"/>
      <c r="AE3" s="227"/>
      <c r="AF3" s="227"/>
      <c r="AG3" s="228"/>
      <c r="AH3" s="190" t="str">
        <f>IF(OR(F9="",AB9=""),"未入力あり","入力済")</f>
        <v>未入力あり</v>
      </c>
      <c r="AI3" s="191"/>
      <c r="AJ3" s="191"/>
      <c r="AK3" s="225"/>
    </row>
    <row r="4" spans="1:40" ht="26.4" customHeight="1" thickBot="1" x14ac:dyDescent="0.6">
      <c r="B4" s="26" t="s">
        <v>32</v>
      </c>
      <c r="C4" s="224">
        <v>160</v>
      </c>
      <c r="D4" s="224"/>
      <c r="E4" s="11" t="s">
        <v>33</v>
      </c>
      <c r="G4" s="190" t="s">
        <v>68</v>
      </c>
      <c r="H4" s="191"/>
      <c r="I4" s="191"/>
      <c r="J4" s="191"/>
      <c r="K4" s="218" t="s">
        <v>74</v>
      </c>
      <c r="L4" s="218"/>
      <c r="M4" s="218"/>
      <c r="N4" s="218" t="s">
        <v>74</v>
      </c>
      <c r="O4" s="218"/>
      <c r="P4" s="218"/>
      <c r="Q4" s="218" t="s">
        <v>74</v>
      </c>
      <c r="R4" s="218"/>
      <c r="S4" s="218"/>
      <c r="U4" s="190" t="s">
        <v>51</v>
      </c>
      <c r="V4" s="191"/>
      <c r="W4" s="191"/>
      <c r="X4" s="225"/>
      <c r="Y4" s="190" t="str">
        <f>IF(C4="","未入力",IF(C4&lt;128,"時間数不足","入力済"))</f>
        <v>入力済</v>
      </c>
      <c r="Z4" s="191"/>
      <c r="AA4" s="225"/>
      <c r="AC4" s="190" t="s">
        <v>25</v>
      </c>
      <c r="AD4" s="191"/>
      <c r="AE4" s="191"/>
      <c r="AF4" s="191"/>
      <c r="AG4" s="225"/>
      <c r="AH4" s="190" t="str">
        <f>IF(COUNTIF(G18:AK19,"×")&gt;0,"エラーあり","エラーなし")</f>
        <v>エラーなし</v>
      </c>
      <c r="AI4" s="191"/>
      <c r="AJ4" s="191"/>
      <c r="AK4" s="225"/>
    </row>
    <row r="5" spans="1:40" ht="26.4" customHeight="1" thickBot="1" x14ac:dyDescent="0.6">
      <c r="B5" s="26" t="s">
        <v>59</v>
      </c>
      <c r="C5" s="189" t="s">
        <v>66</v>
      </c>
      <c r="D5" s="189"/>
      <c r="E5" s="189"/>
      <c r="G5" s="190" t="s">
        <v>69</v>
      </c>
      <c r="H5" s="191"/>
      <c r="I5" s="191"/>
      <c r="J5" s="191"/>
      <c r="K5" s="218" t="s">
        <v>74</v>
      </c>
      <c r="L5" s="218"/>
      <c r="M5" s="218"/>
      <c r="N5" s="218" t="s">
        <v>74</v>
      </c>
      <c r="O5" s="218"/>
      <c r="P5" s="218"/>
      <c r="Q5" s="218" t="s">
        <v>74</v>
      </c>
      <c r="R5" s="218"/>
      <c r="S5" s="218"/>
      <c r="U5" s="190" t="s">
        <v>39</v>
      </c>
      <c r="V5" s="191"/>
      <c r="W5" s="191"/>
      <c r="X5" s="225"/>
      <c r="Y5" s="190" t="str">
        <f>IF(C5="","未入力",LEFT(C5,1))</f>
        <v>8</v>
      </c>
      <c r="Z5" s="191"/>
      <c r="AA5" s="225"/>
      <c r="AC5" s="226" t="s">
        <v>53</v>
      </c>
      <c r="AD5" s="227"/>
      <c r="AE5" s="227"/>
      <c r="AF5" s="227"/>
      <c r="AG5" s="228"/>
      <c r="AH5" s="190" t="str">
        <f>IF(COUNTBLANK(B25:D25)+COUNTBLANK(AN25)&lt;4,"エラーあり","エラーなし")</f>
        <v>エラーなし</v>
      </c>
      <c r="AI5" s="191"/>
      <c r="AJ5" s="191"/>
      <c r="AK5" s="225"/>
    </row>
    <row r="6" spans="1:40" ht="26.4" customHeight="1" x14ac:dyDescent="0.55000000000000004">
      <c r="B6" s="26" t="s">
        <v>40</v>
      </c>
      <c r="C6" s="189" t="s">
        <v>41</v>
      </c>
      <c r="D6" s="189"/>
      <c r="E6" s="189"/>
      <c r="G6" s="190" t="s">
        <v>75</v>
      </c>
      <c r="H6" s="191"/>
      <c r="I6" s="191"/>
      <c r="J6" s="191"/>
      <c r="K6" s="219"/>
      <c r="L6" s="220"/>
      <c r="M6" s="221"/>
      <c r="N6" s="219"/>
      <c r="O6" s="220"/>
      <c r="P6" s="221"/>
      <c r="Q6" s="219"/>
      <c r="R6" s="220"/>
      <c r="S6" s="222"/>
      <c r="U6" s="190" t="s">
        <v>39</v>
      </c>
      <c r="V6" s="191"/>
      <c r="W6" s="191"/>
      <c r="X6" s="225"/>
      <c r="Y6" s="190" t="str">
        <f>IF(C6="","未入力",LEFT(C6,1))</f>
        <v>2</v>
      </c>
      <c r="Z6" s="191"/>
      <c r="AA6" s="225"/>
      <c r="AC6" s="226" t="s">
        <v>54</v>
      </c>
      <c r="AD6" s="227"/>
      <c r="AE6" s="227"/>
      <c r="AF6" s="227"/>
      <c r="AG6" s="228"/>
      <c r="AH6" s="190" t="str">
        <f>IF(COUNTBLANK(B31)+COUNTBLANK(AN31)&lt;2,"エラーあり","エラーなし")</f>
        <v>エラーなし</v>
      </c>
      <c r="AI6" s="191"/>
      <c r="AJ6" s="191"/>
      <c r="AK6" s="225"/>
    </row>
    <row r="7" spans="1:40" ht="6" customHeight="1" x14ac:dyDescent="0.55000000000000004">
      <c r="B7" s="2"/>
      <c r="K7" s="30"/>
      <c r="L7" s="30"/>
      <c r="M7" s="30"/>
      <c r="N7" s="30"/>
      <c r="O7" s="30"/>
      <c r="P7" s="30"/>
      <c r="Q7" s="30"/>
      <c r="R7" s="30"/>
      <c r="S7" s="30"/>
    </row>
    <row r="8" spans="1:40" ht="18.649999999999999" customHeight="1" thickBot="1" x14ac:dyDescent="0.25">
      <c r="B8" s="46" t="s">
        <v>60</v>
      </c>
      <c r="C8" s="46"/>
      <c r="D8" s="46"/>
      <c r="E8" s="47" t="s">
        <v>64</v>
      </c>
      <c r="F8" s="48"/>
      <c r="G8" s="46" t="s">
        <v>61</v>
      </c>
      <c r="H8" s="48"/>
      <c r="I8" s="46" t="s">
        <v>62</v>
      </c>
      <c r="J8" s="46" t="s">
        <v>63</v>
      </c>
      <c r="K8" s="46" t="s">
        <v>65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40" ht="20.25" customHeight="1" thickBot="1" x14ac:dyDescent="0.6">
      <c r="A9" s="49"/>
      <c r="B9" s="215" t="s">
        <v>18</v>
      </c>
      <c r="C9" s="216"/>
      <c r="D9" s="216"/>
      <c r="E9" s="217"/>
      <c r="F9" s="132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4" t="s">
        <v>17</v>
      </c>
      <c r="V9" s="135"/>
      <c r="W9" s="135"/>
      <c r="X9" s="135"/>
      <c r="Y9" s="135"/>
      <c r="Z9" s="135"/>
      <c r="AA9" s="13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</row>
    <row r="10" spans="1:40" ht="18.75" customHeight="1" thickBot="1" x14ac:dyDescent="0.6">
      <c r="A10" s="50"/>
      <c r="B10" s="199" t="s">
        <v>27</v>
      </c>
      <c r="C10" s="200"/>
      <c r="D10" s="200"/>
      <c r="E10" s="201"/>
      <c r="F10" s="60"/>
      <c r="G10" s="6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5"/>
      <c r="AL10" s="8"/>
      <c r="AM10" s="57"/>
      <c r="AN10" s="9"/>
    </row>
    <row r="11" spans="1:40" ht="11.25" customHeight="1" x14ac:dyDescent="0.55000000000000004">
      <c r="A11" s="152" t="s">
        <v>24</v>
      </c>
      <c r="B11" s="210" t="s">
        <v>16</v>
      </c>
      <c r="C11" s="207" t="s">
        <v>26</v>
      </c>
      <c r="D11" s="207" t="s">
        <v>29</v>
      </c>
      <c r="E11" s="139" t="s">
        <v>15</v>
      </c>
      <c r="F11" s="62"/>
      <c r="G11" s="196" t="s">
        <v>14</v>
      </c>
      <c r="H11" s="197"/>
      <c r="I11" s="197"/>
      <c r="J11" s="197"/>
      <c r="K11" s="197"/>
      <c r="L11" s="197"/>
      <c r="M11" s="198"/>
      <c r="N11" s="155" t="s">
        <v>13</v>
      </c>
      <c r="O11" s="156"/>
      <c r="P11" s="156"/>
      <c r="Q11" s="156"/>
      <c r="R11" s="156"/>
      <c r="S11" s="156"/>
      <c r="T11" s="157"/>
      <c r="U11" s="155" t="s">
        <v>12</v>
      </c>
      <c r="V11" s="156"/>
      <c r="W11" s="156"/>
      <c r="X11" s="156"/>
      <c r="Y11" s="156"/>
      <c r="Z11" s="156"/>
      <c r="AA11" s="157"/>
      <c r="AB11" s="155" t="s">
        <v>11</v>
      </c>
      <c r="AC11" s="156"/>
      <c r="AD11" s="156"/>
      <c r="AE11" s="156"/>
      <c r="AF11" s="156"/>
      <c r="AG11" s="156"/>
      <c r="AH11" s="157"/>
      <c r="AI11" s="155" t="s">
        <v>10</v>
      </c>
      <c r="AJ11" s="156"/>
      <c r="AK11" s="157"/>
      <c r="AL11" s="165" t="s">
        <v>9</v>
      </c>
      <c r="AM11" s="168" t="s">
        <v>8</v>
      </c>
      <c r="AN11" s="168" t="s">
        <v>37</v>
      </c>
    </row>
    <row r="12" spans="1:40" ht="16.5" customHeight="1" x14ac:dyDescent="0.55000000000000004">
      <c r="A12" s="153"/>
      <c r="B12" s="211"/>
      <c r="C12" s="213"/>
      <c r="D12" s="208"/>
      <c r="E12" s="140"/>
      <c r="F12" s="63" t="s">
        <v>7</v>
      </c>
      <c r="G12" s="64">
        <v>1</v>
      </c>
      <c r="H12" s="65">
        <v>2</v>
      </c>
      <c r="I12" s="65">
        <v>3</v>
      </c>
      <c r="J12" s="65">
        <v>4</v>
      </c>
      <c r="K12" s="65">
        <v>5</v>
      </c>
      <c r="L12" s="65">
        <v>6</v>
      </c>
      <c r="M12" s="66">
        <v>7</v>
      </c>
      <c r="N12" s="64">
        <v>8</v>
      </c>
      <c r="O12" s="65">
        <v>9</v>
      </c>
      <c r="P12" s="65">
        <v>10</v>
      </c>
      <c r="Q12" s="65">
        <v>11</v>
      </c>
      <c r="R12" s="65">
        <v>12</v>
      </c>
      <c r="S12" s="65">
        <v>13</v>
      </c>
      <c r="T12" s="66">
        <v>14</v>
      </c>
      <c r="U12" s="64">
        <v>15</v>
      </c>
      <c r="V12" s="65">
        <v>16</v>
      </c>
      <c r="W12" s="65">
        <v>17</v>
      </c>
      <c r="X12" s="65">
        <v>18</v>
      </c>
      <c r="Y12" s="65">
        <v>19</v>
      </c>
      <c r="Z12" s="65">
        <v>20</v>
      </c>
      <c r="AA12" s="66">
        <v>21</v>
      </c>
      <c r="AB12" s="64">
        <v>22</v>
      </c>
      <c r="AC12" s="65">
        <v>23</v>
      </c>
      <c r="AD12" s="65">
        <v>24</v>
      </c>
      <c r="AE12" s="65">
        <v>25</v>
      </c>
      <c r="AF12" s="65">
        <v>26</v>
      </c>
      <c r="AG12" s="65">
        <v>27</v>
      </c>
      <c r="AH12" s="66">
        <v>28</v>
      </c>
      <c r="AI12" s="64">
        <v>29</v>
      </c>
      <c r="AJ12" s="65">
        <v>30</v>
      </c>
      <c r="AK12" s="67"/>
      <c r="AL12" s="166"/>
      <c r="AM12" s="169"/>
      <c r="AN12" s="169"/>
    </row>
    <row r="13" spans="1:40" ht="16.5" customHeight="1" thickBot="1" x14ac:dyDescent="0.6">
      <c r="A13" s="154"/>
      <c r="B13" s="212"/>
      <c r="C13" s="214"/>
      <c r="D13" s="209"/>
      <c r="E13" s="141"/>
      <c r="F13" s="68" t="s">
        <v>6</v>
      </c>
      <c r="G13" s="69" t="s">
        <v>19</v>
      </c>
      <c r="H13" s="70" t="s">
        <v>4</v>
      </c>
      <c r="I13" s="70" t="s">
        <v>3</v>
      </c>
      <c r="J13" s="70" t="s">
        <v>20</v>
      </c>
      <c r="K13" s="70" t="s">
        <v>21</v>
      </c>
      <c r="L13" s="70" t="s">
        <v>22</v>
      </c>
      <c r="M13" s="71" t="s">
        <v>5</v>
      </c>
      <c r="N13" s="69" t="s">
        <v>19</v>
      </c>
      <c r="O13" s="70" t="s">
        <v>4</v>
      </c>
      <c r="P13" s="70" t="s">
        <v>3</v>
      </c>
      <c r="Q13" s="70" t="s">
        <v>20</v>
      </c>
      <c r="R13" s="70" t="s">
        <v>21</v>
      </c>
      <c r="S13" s="70" t="s">
        <v>22</v>
      </c>
      <c r="T13" s="71" t="s">
        <v>23</v>
      </c>
      <c r="U13" s="69" t="s">
        <v>19</v>
      </c>
      <c r="V13" s="70" t="s">
        <v>4</v>
      </c>
      <c r="W13" s="70" t="s">
        <v>3</v>
      </c>
      <c r="X13" s="70" t="s">
        <v>20</v>
      </c>
      <c r="Y13" s="70" t="s">
        <v>21</v>
      </c>
      <c r="Z13" s="70" t="s">
        <v>22</v>
      </c>
      <c r="AA13" s="71" t="s">
        <v>5</v>
      </c>
      <c r="AB13" s="69" t="s">
        <v>19</v>
      </c>
      <c r="AC13" s="70" t="s">
        <v>4</v>
      </c>
      <c r="AD13" s="70" t="s">
        <v>3</v>
      </c>
      <c r="AE13" s="70" t="s">
        <v>20</v>
      </c>
      <c r="AF13" s="70" t="s">
        <v>21</v>
      </c>
      <c r="AG13" s="70" t="s">
        <v>22</v>
      </c>
      <c r="AH13" s="71" t="s">
        <v>5</v>
      </c>
      <c r="AI13" s="69" t="s">
        <v>19</v>
      </c>
      <c r="AJ13" s="70" t="s">
        <v>4</v>
      </c>
      <c r="AK13" s="71"/>
      <c r="AL13" s="167"/>
      <c r="AM13" s="170"/>
      <c r="AN13" s="170"/>
    </row>
    <row r="14" spans="1:40" ht="31.25" customHeight="1" x14ac:dyDescent="0.55000000000000004">
      <c r="A14" s="158" t="s">
        <v>55</v>
      </c>
      <c r="B14" s="35"/>
      <c r="C14" s="31"/>
      <c r="D14" s="41"/>
      <c r="E14" s="36"/>
      <c r="F14" s="72"/>
      <c r="G14" s="73"/>
      <c r="H14" s="74"/>
      <c r="I14" s="74"/>
      <c r="J14" s="74"/>
      <c r="K14" s="74"/>
      <c r="L14" s="74"/>
      <c r="M14" s="75"/>
      <c r="N14" s="73"/>
      <c r="O14" s="74"/>
      <c r="P14" s="74"/>
      <c r="Q14" s="74"/>
      <c r="R14" s="74"/>
      <c r="S14" s="74"/>
      <c r="T14" s="75"/>
      <c r="U14" s="73"/>
      <c r="V14" s="74"/>
      <c r="W14" s="74"/>
      <c r="X14" s="74"/>
      <c r="Y14" s="74"/>
      <c r="Z14" s="74"/>
      <c r="AA14" s="75"/>
      <c r="AB14" s="73"/>
      <c r="AC14" s="74"/>
      <c r="AD14" s="74"/>
      <c r="AE14" s="74"/>
      <c r="AF14" s="74"/>
      <c r="AG14" s="74"/>
      <c r="AH14" s="75"/>
      <c r="AI14" s="73"/>
      <c r="AJ14" s="74"/>
      <c r="AK14" s="75"/>
      <c r="AL14" s="76" t="str">
        <f>IF(SUM(G14:AK14)=0,"",SUM(G14:AK14))</f>
        <v/>
      </c>
      <c r="AM14" s="77" t="str">
        <f>IF(OR($C$4="",AL14=""),"",IF(C14="常勤",1,ROUNDDOWN(AL14/$C$4,1)))</f>
        <v/>
      </c>
      <c r="AN14" s="78"/>
    </row>
    <row r="15" spans="1:40" ht="31.25" customHeight="1" x14ac:dyDescent="0.55000000000000004">
      <c r="A15" s="159"/>
      <c r="B15" s="37"/>
      <c r="C15" s="32"/>
      <c r="D15" s="42"/>
      <c r="E15" s="38"/>
      <c r="F15" s="79"/>
      <c r="G15" s="80"/>
      <c r="H15" s="81"/>
      <c r="I15" s="81"/>
      <c r="J15" s="81"/>
      <c r="K15" s="81"/>
      <c r="L15" s="81"/>
      <c r="M15" s="82"/>
      <c r="N15" s="80"/>
      <c r="O15" s="81"/>
      <c r="P15" s="81"/>
      <c r="Q15" s="81"/>
      <c r="R15" s="81"/>
      <c r="S15" s="81"/>
      <c r="T15" s="82"/>
      <c r="U15" s="80"/>
      <c r="V15" s="81"/>
      <c r="W15" s="81"/>
      <c r="X15" s="81"/>
      <c r="Y15" s="81"/>
      <c r="Z15" s="81"/>
      <c r="AA15" s="82"/>
      <c r="AB15" s="80"/>
      <c r="AC15" s="81"/>
      <c r="AD15" s="81"/>
      <c r="AE15" s="81"/>
      <c r="AF15" s="81"/>
      <c r="AG15" s="81"/>
      <c r="AH15" s="82"/>
      <c r="AI15" s="80"/>
      <c r="AJ15" s="81"/>
      <c r="AK15" s="82"/>
      <c r="AL15" s="83" t="str">
        <f t="shared" ref="AL15:AL17" si="0">IF(SUM(G15:AK15)=0,"",SUM(G15:AK15))</f>
        <v/>
      </c>
      <c r="AM15" s="6" t="str">
        <f t="shared" ref="AM15:AM17" si="1">IF(OR($C$4="",AL15=""),"",IF(C15="常勤",1,ROUNDDOWN(AL15/$C$4,1)))</f>
        <v/>
      </c>
      <c r="AN15" s="84"/>
    </row>
    <row r="16" spans="1:40" ht="31.25" customHeight="1" x14ac:dyDescent="0.55000000000000004">
      <c r="A16" s="159"/>
      <c r="B16" s="39"/>
      <c r="C16" s="32"/>
      <c r="D16" s="42"/>
      <c r="E16" s="38"/>
      <c r="F16" s="79"/>
      <c r="G16" s="80"/>
      <c r="H16" s="81"/>
      <c r="I16" s="81"/>
      <c r="J16" s="81"/>
      <c r="K16" s="81"/>
      <c r="L16" s="81"/>
      <c r="M16" s="82"/>
      <c r="N16" s="80"/>
      <c r="O16" s="81"/>
      <c r="P16" s="81"/>
      <c r="Q16" s="81"/>
      <c r="R16" s="81"/>
      <c r="S16" s="81"/>
      <c r="T16" s="82"/>
      <c r="U16" s="80"/>
      <c r="V16" s="81"/>
      <c r="W16" s="81"/>
      <c r="X16" s="81"/>
      <c r="Y16" s="81"/>
      <c r="Z16" s="81"/>
      <c r="AA16" s="82"/>
      <c r="AB16" s="80"/>
      <c r="AC16" s="81"/>
      <c r="AD16" s="81"/>
      <c r="AE16" s="81"/>
      <c r="AF16" s="81"/>
      <c r="AG16" s="81"/>
      <c r="AH16" s="82"/>
      <c r="AI16" s="80"/>
      <c r="AJ16" s="81"/>
      <c r="AK16" s="82"/>
      <c r="AL16" s="83" t="str">
        <f t="shared" si="0"/>
        <v/>
      </c>
      <c r="AM16" s="6" t="str">
        <f t="shared" si="1"/>
        <v/>
      </c>
      <c r="AN16" s="84"/>
    </row>
    <row r="17" spans="1:43" ht="31.25" customHeight="1" thickBot="1" x14ac:dyDescent="0.6">
      <c r="A17" s="159"/>
      <c r="B17" s="39"/>
      <c r="C17" s="32"/>
      <c r="D17" s="42"/>
      <c r="E17" s="38"/>
      <c r="F17" s="85"/>
      <c r="G17" s="86"/>
      <c r="H17" s="87"/>
      <c r="I17" s="87"/>
      <c r="J17" s="87"/>
      <c r="K17" s="87"/>
      <c r="L17" s="87"/>
      <c r="M17" s="88"/>
      <c r="N17" s="86"/>
      <c r="O17" s="87"/>
      <c r="P17" s="87"/>
      <c r="Q17" s="87"/>
      <c r="R17" s="87"/>
      <c r="S17" s="87"/>
      <c r="T17" s="88"/>
      <c r="U17" s="86"/>
      <c r="V17" s="87"/>
      <c r="W17" s="87"/>
      <c r="X17" s="87"/>
      <c r="Y17" s="87"/>
      <c r="Z17" s="87"/>
      <c r="AA17" s="88"/>
      <c r="AB17" s="86"/>
      <c r="AC17" s="87"/>
      <c r="AD17" s="87"/>
      <c r="AE17" s="87"/>
      <c r="AF17" s="87"/>
      <c r="AG17" s="87"/>
      <c r="AH17" s="88"/>
      <c r="AI17" s="86"/>
      <c r="AJ17" s="87"/>
      <c r="AK17" s="88"/>
      <c r="AL17" s="83" t="str">
        <f t="shared" si="0"/>
        <v/>
      </c>
      <c r="AM17" s="6" t="str">
        <f t="shared" si="1"/>
        <v/>
      </c>
      <c r="AN17" s="89"/>
    </row>
    <row r="18" spans="1:43" ht="18.649999999999999" customHeight="1" x14ac:dyDescent="0.55000000000000004">
      <c r="A18" s="159"/>
      <c r="B18" s="204" t="s">
        <v>35</v>
      </c>
      <c r="C18" s="205"/>
      <c r="D18" s="205"/>
      <c r="E18" s="206"/>
      <c r="F18" s="90"/>
      <c r="G18" s="91" t="str">
        <f t="shared" ref="G18:AK18" si="2">IF(OR($Y$3="",SUM(G14:G17)=0),"",IF(COUNT(G14:G17)&gt;=$Y$3,"","×"))</f>
        <v/>
      </c>
      <c r="H18" s="92" t="str">
        <f t="shared" si="2"/>
        <v/>
      </c>
      <c r="I18" s="92" t="str">
        <f t="shared" si="2"/>
        <v/>
      </c>
      <c r="J18" s="92" t="str">
        <f t="shared" si="2"/>
        <v/>
      </c>
      <c r="K18" s="93" t="str">
        <f t="shared" si="2"/>
        <v/>
      </c>
      <c r="L18" s="92" t="str">
        <f t="shared" si="2"/>
        <v/>
      </c>
      <c r="M18" s="94" t="str">
        <f t="shared" si="2"/>
        <v/>
      </c>
      <c r="N18" s="91" t="str">
        <f t="shared" si="2"/>
        <v/>
      </c>
      <c r="O18" s="92" t="str">
        <f t="shared" si="2"/>
        <v/>
      </c>
      <c r="P18" s="92" t="str">
        <f t="shared" si="2"/>
        <v/>
      </c>
      <c r="Q18" s="92" t="str">
        <f t="shared" si="2"/>
        <v/>
      </c>
      <c r="R18" s="93" t="str">
        <f t="shared" si="2"/>
        <v/>
      </c>
      <c r="S18" s="92" t="str">
        <f t="shared" si="2"/>
        <v/>
      </c>
      <c r="T18" s="94" t="str">
        <f t="shared" si="2"/>
        <v/>
      </c>
      <c r="U18" s="91" t="str">
        <f t="shared" si="2"/>
        <v/>
      </c>
      <c r="V18" s="92" t="str">
        <f t="shared" si="2"/>
        <v/>
      </c>
      <c r="W18" s="92" t="str">
        <f t="shared" si="2"/>
        <v/>
      </c>
      <c r="X18" s="92" t="str">
        <f t="shared" si="2"/>
        <v/>
      </c>
      <c r="Y18" s="93" t="str">
        <f t="shared" si="2"/>
        <v/>
      </c>
      <c r="Z18" s="92" t="str">
        <f t="shared" si="2"/>
        <v/>
      </c>
      <c r="AA18" s="94" t="str">
        <f t="shared" si="2"/>
        <v/>
      </c>
      <c r="AB18" s="91" t="str">
        <f t="shared" si="2"/>
        <v/>
      </c>
      <c r="AC18" s="92" t="str">
        <f t="shared" si="2"/>
        <v/>
      </c>
      <c r="AD18" s="92" t="str">
        <f t="shared" si="2"/>
        <v/>
      </c>
      <c r="AE18" s="92" t="str">
        <f t="shared" si="2"/>
        <v/>
      </c>
      <c r="AF18" s="93" t="str">
        <f t="shared" si="2"/>
        <v/>
      </c>
      <c r="AG18" s="92" t="str">
        <f t="shared" si="2"/>
        <v/>
      </c>
      <c r="AH18" s="94" t="str">
        <f t="shared" si="2"/>
        <v/>
      </c>
      <c r="AI18" s="91" t="str">
        <f t="shared" si="2"/>
        <v/>
      </c>
      <c r="AJ18" s="92" t="str">
        <f t="shared" si="2"/>
        <v/>
      </c>
      <c r="AK18" s="94" t="str">
        <f t="shared" si="2"/>
        <v/>
      </c>
      <c r="AL18" s="202" t="str">
        <f>IF(SUM(AL14:AL17)=0,"",SUM(AL14:AL17))</f>
        <v/>
      </c>
      <c r="AM18" s="193" t="str">
        <f>IFERROR(ROUNDDOWN(AL18/$C$4,1),"")</f>
        <v/>
      </c>
      <c r="AN18" s="194"/>
    </row>
    <row r="19" spans="1:43" ht="18.649999999999999" customHeight="1" thickBot="1" x14ac:dyDescent="0.6">
      <c r="A19" s="160"/>
      <c r="B19" s="162" t="s">
        <v>36</v>
      </c>
      <c r="C19" s="163"/>
      <c r="D19" s="163"/>
      <c r="E19" s="164"/>
      <c r="F19" s="95"/>
      <c r="G19" s="96" t="str">
        <f t="shared" ref="G19:AK19" si="3">IF(OR($Y$3="",G10=""),"",IF(SUM(G14:G17)&gt;=(G10*$Y$3),"","×"))</f>
        <v/>
      </c>
      <c r="H19" s="97" t="str">
        <f t="shared" si="3"/>
        <v/>
      </c>
      <c r="I19" s="97" t="str">
        <f t="shared" si="3"/>
        <v/>
      </c>
      <c r="J19" s="97" t="str">
        <f t="shared" si="3"/>
        <v/>
      </c>
      <c r="K19" s="98" t="str">
        <f t="shared" si="3"/>
        <v/>
      </c>
      <c r="L19" s="97" t="str">
        <f t="shared" si="3"/>
        <v/>
      </c>
      <c r="M19" s="99" t="str">
        <f t="shared" si="3"/>
        <v/>
      </c>
      <c r="N19" s="96" t="str">
        <f t="shared" si="3"/>
        <v/>
      </c>
      <c r="O19" s="97" t="str">
        <f t="shared" si="3"/>
        <v/>
      </c>
      <c r="P19" s="97" t="str">
        <f t="shared" si="3"/>
        <v/>
      </c>
      <c r="Q19" s="97" t="str">
        <f t="shared" si="3"/>
        <v/>
      </c>
      <c r="R19" s="98" t="str">
        <f t="shared" si="3"/>
        <v/>
      </c>
      <c r="S19" s="97" t="str">
        <f t="shared" si="3"/>
        <v/>
      </c>
      <c r="T19" s="99" t="str">
        <f t="shared" si="3"/>
        <v/>
      </c>
      <c r="U19" s="96" t="str">
        <f t="shared" si="3"/>
        <v/>
      </c>
      <c r="V19" s="97" t="str">
        <f t="shared" si="3"/>
        <v/>
      </c>
      <c r="W19" s="97" t="str">
        <f t="shared" si="3"/>
        <v/>
      </c>
      <c r="X19" s="97" t="str">
        <f t="shared" si="3"/>
        <v/>
      </c>
      <c r="Y19" s="98" t="str">
        <f t="shared" si="3"/>
        <v/>
      </c>
      <c r="Z19" s="97" t="str">
        <f t="shared" si="3"/>
        <v/>
      </c>
      <c r="AA19" s="99" t="str">
        <f t="shared" si="3"/>
        <v/>
      </c>
      <c r="AB19" s="96" t="str">
        <f t="shared" si="3"/>
        <v/>
      </c>
      <c r="AC19" s="97" t="str">
        <f t="shared" si="3"/>
        <v/>
      </c>
      <c r="AD19" s="97" t="str">
        <f t="shared" si="3"/>
        <v/>
      </c>
      <c r="AE19" s="97" t="str">
        <f t="shared" si="3"/>
        <v/>
      </c>
      <c r="AF19" s="98" t="str">
        <f t="shared" si="3"/>
        <v/>
      </c>
      <c r="AG19" s="97" t="str">
        <f t="shared" si="3"/>
        <v/>
      </c>
      <c r="AH19" s="99" t="str">
        <f t="shared" si="3"/>
        <v/>
      </c>
      <c r="AI19" s="96" t="str">
        <f t="shared" si="3"/>
        <v/>
      </c>
      <c r="AJ19" s="97" t="str">
        <f t="shared" si="3"/>
        <v/>
      </c>
      <c r="AK19" s="100" t="str">
        <f t="shared" si="3"/>
        <v/>
      </c>
      <c r="AL19" s="203"/>
      <c r="AM19" s="170"/>
      <c r="AN19" s="195"/>
    </row>
    <row r="20" spans="1:43" ht="29.4" customHeight="1" x14ac:dyDescent="0.55000000000000004">
      <c r="A20" s="158" t="s">
        <v>28</v>
      </c>
      <c r="B20" s="35"/>
      <c r="C20" s="33"/>
      <c r="D20" s="33"/>
      <c r="E20" s="51"/>
      <c r="F20" s="72"/>
      <c r="G20" s="73"/>
      <c r="H20" s="74"/>
      <c r="I20" s="74"/>
      <c r="J20" s="74"/>
      <c r="K20" s="74"/>
      <c r="L20" s="74"/>
      <c r="M20" s="75"/>
      <c r="N20" s="73"/>
      <c r="O20" s="74"/>
      <c r="P20" s="74"/>
      <c r="Q20" s="74"/>
      <c r="R20" s="74"/>
      <c r="S20" s="74"/>
      <c r="T20" s="75"/>
      <c r="U20" s="73"/>
      <c r="V20" s="74"/>
      <c r="W20" s="74"/>
      <c r="X20" s="74"/>
      <c r="Y20" s="74"/>
      <c r="Z20" s="74"/>
      <c r="AA20" s="75"/>
      <c r="AB20" s="73"/>
      <c r="AC20" s="74"/>
      <c r="AD20" s="74"/>
      <c r="AE20" s="74"/>
      <c r="AF20" s="74"/>
      <c r="AG20" s="74"/>
      <c r="AH20" s="75"/>
      <c r="AI20" s="73"/>
      <c r="AJ20" s="74"/>
      <c r="AK20" s="75"/>
      <c r="AL20" s="76" t="str">
        <f>IF(SUM(G20:AK20)=0,"",SUM(G20:AK20))</f>
        <v/>
      </c>
      <c r="AM20" s="77" t="str">
        <f>IF(OR($C$4="",AL20=""),"",IF(C20="常勤",1,ROUNDDOWN(AL20/$C$4,1)))</f>
        <v/>
      </c>
      <c r="AN20" s="78"/>
    </row>
    <row r="21" spans="1:43" ht="29.4" customHeight="1" x14ac:dyDescent="0.55000000000000004">
      <c r="A21" s="159"/>
      <c r="B21" s="37"/>
      <c r="C21" s="34"/>
      <c r="D21" s="34"/>
      <c r="E21" s="52"/>
      <c r="F21" s="79"/>
      <c r="G21" s="80"/>
      <c r="H21" s="81"/>
      <c r="I21" s="81"/>
      <c r="J21" s="81"/>
      <c r="K21" s="81"/>
      <c r="L21" s="81"/>
      <c r="M21" s="82"/>
      <c r="N21" s="80"/>
      <c r="O21" s="81"/>
      <c r="P21" s="81"/>
      <c r="Q21" s="81"/>
      <c r="R21" s="81"/>
      <c r="S21" s="81"/>
      <c r="T21" s="82"/>
      <c r="U21" s="80"/>
      <c r="V21" s="81"/>
      <c r="W21" s="81"/>
      <c r="X21" s="81"/>
      <c r="Y21" s="81"/>
      <c r="Z21" s="81"/>
      <c r="AA21" s="82"/>
      <c r="AB21" s="80"/>
      <c r="AC21" s="81"/>
      <c r="AD21" s="81"/>
      <c r="AE21" s="81"/>
      <c r="AF21" s="81"/>
      <c r="AG21" s="81"/>
      <c r="AH21" s="82"/>
      <c r="AI21" s="80"/>
      <c r="AJ21" s="81"/>
      <c r="AK21" s="82"/>
      <c r="AL21" s="83" t="str">
        <f t="shared" ref="AL21:AL24" si="4">IF(SUM(G21:AK21)=0,"",SUM(G21:AK21))</f>
        <v/>
      </c>
      <c r="AM21" s="6" t="str">
        <f t="shared" ref="AM21:AM24" si="5">IF(OR($C$4="",AL21=""),"",IF(C21="常勤",1,ROUNDDOWN(AL21/$C$4,1)))</f>
        <v/>
      </c>
      <c r="AN21" s="84"/>
    </row>
    <row r="22" spans="1:43" ht="29.4" customHeight="1" x14ac:dyDescent="0.55000000000000004">
      <c r="A22" s="159"/>
      <c r="B22" s="37"/>
      <c r="C22" s="34"/>
      <c r="D22" s="34"/>
      <c r="E22" s="52"/>
      <c r="F22" s="79"/>
      <c r="G22" s="80"/>
      <c r="H22" s="81"/>
      <c r="I22" s="81"/>
      <c r="J22" s="81"/>
      <c r="K22" s="81"/>
      <c r="L22" s="81"/>
      <c r="M22" s="82"/>
      <c r="N22" s="80"/>
      <c r="O22" s="81"/>
      <c r="P22" s="81"/>
      <c r="Q22" s="81"/>
      <c r="R22" s="81"/>
      <c r="S22" s="81"/>
      <c r="T22" s="82"/>
      <c r="U22" s="80"/>
      <c r="V22" s="81"/>
      <c r="W22" s="81"/>
      <c r="X22" s="81"/>
      <c r="Y22" s="81"/>
      <c r="Z22" s="81"/>
      <c r="AA22" s="82"/>
      <c r="AB22" s="80"/>
      <c r="AC22" s="81"/>
      <c r="AD22" s="81"/>
      <c r="AE22" s="81"/>
      <c r="AF22" s="81"/>
      <c r="AG22" s="81"/>
      <c r="AH22" s="82"/>
      <c r="AI22" s="80"/>
      <c r="AJ22" s="81"/>
      <c r="AK22" s="82"/>
      <c r="AL22" s="83" t="str">
        <f t="shared" si="4"/>
        <v/>
      </c>
      <c r="AM22" s="6" t="str">
        <f t="shared" si="5"/>
        <v/>
      </c>
      <c r="AN22" s="84"/>
    </row>
    <row r="23" spans="1:43" ht="29.4" customHeight="1" x14ac:dyDescent="0.55000000000000004">
      <c r="A23" s="159"/>
      <c r="B23" s="39"/>
      <c r="C23" s="34"/>
      <c r="D23" s="34"/>
      <c r="E23" s="52"/>
      <c r="F23" s="79"/>
      <c r="G23" s="80"/>
      <c r="H23" s="81"/>
      <c r="I23" s="81"/>
      <c r="J23" s="81"/>
      <c r="K23" s="81"/>
      <c r="L23" s="81"/>
      <c r="M23" s="82"/>
      <c r="N23" s="80"/>
      <c r="O23" s="81"/>
      <c r="P23" s="81"/>
      <c r="Q23" s="81"/>
      <c r="R23" s="81"/>
      <c r="S23" s="81"/>
      <c r="T23" s="82"/>
      <c r="U23" s="80"/>
      <c r="V23" s="81"/>
      <c r="W23" s="81"/>
      <c r="X23" s="81"/>
      <c r="Y23" s="81"/>
      <c r="Z23" s="81"/>
      <c r="AA23" s="82"/>
      <c r="AB23" s="80"/>
      <c r="AC23" s="81"/>
      <c r="AD23" s="81"/>
      <c r="AE23" s="81"/>
      <c r="AF23" s="81"/>
      <c r="AG23" s="81"/>
      <c r="AH23" s="82"/>
      <c r="AI23" s="80"/>
      <c r="AJ23" s="81"/>
      <c r="AK23" s="82"/>
      <c r="AL23" s="83" t="str">
        <f t="shared" si="4"/>
        <v/>
      </c>
      <c r="AM23" s="6" t="str">
        <f t="shared" si="5"/>
        <v/>
      </c>
      <c r="AN23" s="84"/>
    </row>
    <row r="24" spans="1:43" ht="29.4" customHeight="1" thickBot="1" x14ac:dyDescent="0.6">
      <c r="A24" s="159"/>
      <c r="B24" s="39"/>
      <c r="C24" s="34"/>
      <c r="D24" s="40"/>
      <c r="E24" s="52"/>
      <c r="F24" s="101"/>
      <c r="G24" s="86"/>
      <c r="H24" s="87"/>
      <c r="I24" s="87"/>
      <c r="J24" s="87"/>
      <c r="K24" s="87"/>
      <c r="L24" s="87"/>
      <c r="M24" s="88"/>
      <c r="N24" s="86"/>
      <c r="O24" s="87"/>
      <c r="P24" s="87"/>
      <c r="Q24" s="87"/>
      <c r="R24" s="87"/>
      <c r="S24" s="87"/>
      <c r="T24" s="88"/>
      <c r="U24" s="86"/>
      <c r="V24" s="87"/>
      <c r="W24" s="87"/>
      <c r="X24" s="87"/>
      <c r="Y24" s="87"/>
      <c r="Z24" s="87"/>
      <c r="AA24" s="88"/>
      <c r="AB24" s="86"/>
      <c r="AC24" s="87"/>
      <c r="AD24" s="87"/>
      <c r="AE24" s="87"/>
      <c r="AF24" s="87"/>
      <c r="AG24" s="87"/>
      <c r="AH24" s="88"/>
      <c r="AI24" s="86"/>
      <c r="AJ24" s="87"/>
      <c r="AK24" s="88"/>
      <c r="AL24" s="83" t="str">
        <f t="shared" si="4"/>
        <v/>
      </c>
      <c r="AM24" s="6" t="str">
        <f t="shared" si="5"/>
        <v/>
      </c>
      <c r="AN24" s="89"/>
    </row>
    <row r="25" spans="1:43" ht="32.4" customHeight="1" thickBot="1" x14ac:dyDescent="0.6">
      <c r="A25" s="160"/>
      <c r="B25" s="10" t="str">
        <f>IF(OR($Y$5="",COUNTA(B20:B24)=0),"",IF(OR($Y$5="6",$Y$5="7",$Y$5="8",$Y$5="9"),IF(COUNTIF(B20:B24,"")+COUNTIF(B20:B24,"その他従業者")=COUNTA(B20:B24)+COUNTBLANK(B20:B24),"児童指導員等不在",""),""))</f>
        <v/>
      </c>
      <c r="C25" s="5" t="str">
        <f>IF(OR($Y$5="",COUNTA(C20:C24)=0),"",IF(OR($Y$5="6",$Y$5="7"),IF(COUNTIF(C20:C24,"常勤")&gt;=1,"","常勤専従不在"),""))</f>
        <v/>
      </c>
      <c r="D25" s="5" t="str">
        <f>IF(OR($Y$5="",COUNTA(D20:D24)=0),"",IF(OR($Y$5="6",$Y$5="8"),IF(COUNTIF(D20:D24,"5年以上")=0,"5年以上不在",""),""))</f>
        <v/>
      </c>
      <c r="E25" s="53"/>
      <c r="F25" s="102"/>
      <c r="G25" s="103"/>
      <c r="H25" s="104"/>
      <c r="I25" s="104"/>
      <c r="J25" s="104"/>
      <c r="K25" s="105"/>
      <c r="L25" s="104"/>
      <c r="M25" s="106"/>
      <c r="N25" s="103"/>
      <c r="O25" s="104"/>
      <c r="P25" s="104"/>
      <c r="Q25" s="104"/>
      <c r="R25" s="105"/>
      <c r="S25" s="104"/>
      <c r="T25" s="106"/>
      <c r="U25" s="103"/>
      <c r="V25" s="104"/>
      <c r="W25" s="104"/>
      <c r="X25" s="104"/>
      <c r="Y25" s="105"/>
      <c r="Z25" s="104"/>
      <c r="AA25" s="106"/>
      <c r="AB25" s="103"/>
      <c r="AC25" s="104"/>
      <c r="AD25" s="104"/>
      <c r="AE25" s="104"/>
      <c r="AF25" s="105"/>
      <c r="AG25" s="104"/>
      <c r="AH25" s="106"/>
      <c r="AI25" s="103"/>
      <c r="AJ25" s="104"/>
      <c r="AK25" s="106"/>
      <c r="AL25" s="107" t="str">
        <f>IF(SUM(AL20:AL24)=0,"",SUM(AL20:AL24))</f>
        <v/>
      </c>
      <c r="AM25" s="108" t="str">
        <f>IFERROR(ROUNDDOWN(AL25/$C$4,1),"")</f>
        <v/>
      </c>
      <c r="AN25" s="109" t="str">
        <f>IF(OR($Y$5="",COUNT(G20:AK24)=0),"",IF(OR($Y$5="4",$Y$5="8",$Y$5="9"),IF(AM25&lt;1,"常勤換算1未満",""),""))</f>
        <v/>
      </c>
    </row>
    <row r="26" spans="1:43" ht="28.75" customHeight="1" x14ac:dyDescent="0.55000000000000004">
      <c r="A26" s="171" t="s">
        <v>40</v>
      </c>
      <c r="B26" s="35"/>
      <c r="C26" s="33"/>
      <c r="D26" s="33"/>
      <c r="E26" s="51"/>
      <c r="F26" s="72"/>
      <c r="G26" s="73"/>
      <c r="H26" s="74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4"/>
      <c r="T26" s="75"/>
      <c r="U26" s="73"/>
      <c r="V26" s="74"/>
      <c r="W26" s="74"/>
      <c r="X26" s="74"/>
      <c r="Y26" s="74"/>
      <c r="Z26" s="74"/>
      <c r="AA26" s="75"/>
      <c r="AB26" s="73"/>
      <c r="AC26" s="74"/>
      <c r="AD26" s="74"/>
      <c r="AE26" s="74"/>
      <c r="AF26" s="74"/>
      <c r="AG26" s="74"/>
      <c r="AH26" s="75"/>
      <c r="AI26" s="73"/>
      <c r="AJ26" s="74"/>
      <c r="AK26" s="75"/>
      <c r="AL26" s="76" t="str">
        <f>IF(SUM(G26:AK26)=0,"",SUM(G26:AK26))</f>
        <v/>
      </c>
      <c r="AM26" s="110" t="str">
        <f>IF(OR($C$4="",AL26=""),"",IF(C26="常勤",1,ROUNDDOWN(AL26/$C$4,1)))</f>
        <v/>
      </c>
      <c r="AN26" s="78"/>
    </row>
    <row r="27" spans="1:43" ht="28.75" customHeight="1" x14ac:dyDescent="0.55000000000000004">
      <c r="A27" s="172"/>
      <c r="B27" s="37"/>
      <c r="C27" s="34"/>
      <c r="D27" s="34"/>
      <c r="E27" s="52"/>
      <c r="F27" s="79"/>
      <c r="G27" s="80"/>
      <c r="H27" s="81"/>
      <c r="I27" s="81"/>
      <c r="J27" s="81"/>
      <c r="K27" s="81"/>
      <c r="L27" s="81"/>
      <c r="M27" s="82"/>
      <c r="N27" s="80"/>
      <c r="O27" s="81"/>
      <c r="P27" s="81"/>
      <c r="Q27" s="81"/>
      <c r="R27" s="81"/>
      <c r="S27" s="81"/>
      <c r="T27" s="82"/>
      <c r="U27" s="80"/>
      <c r="V27" s="81"/>
      <c r="W27" s="81"/>
      <c r="X27" s="81"/>
      <c r="Y27" s="81"/>
      <c r="Z27" s="81"/>
      <c r="AA27" s="82"/>
      <c r="AB27" s="80"/>
      <c r="AC27" s="81"/>
      <c r="AD27" s="81"/>
      <c r="AE27" s="81"/>
      <c r="AF27" s="81"/>
      <c r="AG27" s="81"/>
      <c r="AH27" s="82"/>
      <c r="AI27" s="80"/>
      <c r="AJ27" s="81"/>
      <c r="AK27" s="82"/>
      <c r="AL27" s="83" t="str">
        <f t="shared" ref="AL27:AL30" si="6">IF(SUM(G27:AK27)=0,"",SUM(G27:AK27))</f>
        <v/>
      </c>
      <c r="AM27" s="6" t="str">
        <f t="shared" ref="AM27:AM30" si="7">IF(OR($C$4="",AL27=""),"",IF(C27="常勤",1,ROUNDDOWN(AL27/$C$4,1)))</f>
        <v/>
      </c>
      <c r="AN27" s="84"/>
    </row>
    <row r="28" spans="1:43" ht="28.75" customHeight="1" x14ac:dyDescent="0.55000000000000004">
      <c r="A28" s="172"/>
      <c r="B28" s="37"/>
      <c r="C28" s="34"/>
      <c r="D28" s="34"/>
      <c r="E28" s="52"/>
      <c r="F28" s="79"/>
      <c r="G28" s="80"/>
      <c r="H28" s="81"/>
      <c r="I28" s="81"/>
      <c r="J28" s="81"/>
      <c r="K28" s="81"/>
      <c r="L28" s="81"/>
      <c r="M28" s="82"/>
      <c r="N28" s="80"/>
      <c r="O28" s="81"/>
      <c r="P28" s="81"/>
      <c r="Q28" s="81"/>
      <c r="R28" s="81"/>
      <c r="S28" s="81"/>
      <c r="T28" s="82"/>
      <c r="U28" s="80"/>
      <c r="V28" s="81"/>
      <c r="W28" s="81"/>
      <c r="X28" s="81"/>
      <c r="Y28" s="81"/>
      <c r="Z28" s="81"/>
      <c r="AA28" s="82"/>
      <c r="AB28" s="80"/>
      <c r="AC28" s="81"/>
      <c r="AD28" s="81"/>
      <c r="AE28" s="81"/>
      <c r="AF28" s="81"/>
      <c r="AG28" s="81"/>
      <c r="AH28" s="82"/>
      <c r="AI28" s="80"/>
      <c r="AJ28" s="81"/>
      <c r="AK28" s="82"/>
      <c r="AL28" s="83" t="str">
        <f t="shared" si="6"/>
        <v/>
      </c>
      <c r="AM28" s="6" t="str">
        <f t="shared" si="7"/>
        <v/>
      </c>
      <c r="AN28" s="84"/>
    </row>
    <row r="29" spans="1:43" ht="28.75" customHeight="1" x14ac:dyDescent="0.55000000000000004">
      <c r="A29" s="172"/>
      <c r="B29" s="39"/>
      <c r="C29" s="34"/>
      <c r="D29" s="34"/>
      <c r="E29" s="52"/>
      <c r="F29" s="79"/>
      <c r="G29" s="80"/>
      <c r="H29" s="81"/>
      <c r="I29" s="81"/>
      <c r="J29" s="81"/>
      <c r="K29" s="81"/>
      <c r="L29" s="81"/>
      <c r="M29" s="82"/>
      <c r="N29" s="80"/>
      <c r="O29" s="81"/>
      <c r="P29" s="81"/>
      <c r="Q29" s="81"/>
      <c r="R29" s="81"/>
      <c r="S29" s="81"/>
      <c r="T29" s="82"/>
      <c r="U29" s="80"/>
      <c r="V29" s="81"/>
      <c r="W29" s="81"/>
      <c r="X29" s="81"/>
      <c r="Y29" s="81"/>
      <c r="Z29" s="81"/>
      <c r="AA29" s="82"/>
      <c r="AB29" s="80"/>
      <c r="AC29" s="81"/>
      <c r="AD29" s="81"/>
      <c r="AE29" s="81"/>
      <c r="AF29" s="81"/>
      <c r="AG29" s="81"/>
      <c r="AH29" s="82"/>
      <c r="AI29" s="80"/>
      <c r="AJ29" s="81"/>
      <c r="AK29" s="82"/>
      <c r="AL29" s="83" t="str">
        <f t="shared" si="6"/>
        <v/>
      </c>
      <c r="AM29" s="6" t="str">
        <f t="shared" si="7"/>
        <v/>
      </c>
      <c r="AN29" s="84"/>
    </row>
    <row r="30" spans="1:43" ht="28.75" customHeight="1" thickBot="1" x14ac:dyDescent="0.6">
      <c r="A30" s="172"/>
      <c r="B30" s="39"/>
      <c r="C30" s="34"/>
      <c r="D30" s="34"/>
      <c r="E30" s="52"/>
      <c r="F30" s="85"/>
      <c r="G30" s="86"/>
      <c r="H30" s="87"/>
      <c r="I30" s="87"/>
      <c r="J30" s="87"/>
      <c r="K30" s="87"/>
      <c r="L30" s="87"/>
      <c r="M30" s="88"/>
      <c r="N30" s="86"/>
      <c r="O30" s="87"/>
      <c r="P30" s="87"/>
      <c r="Q30" s="87"/>
      <c r="R30" s="87"/>
      <c r="S30" s="87"/>
      <c r="T30" s="88"/>
      <c r="U30" s="86"/>
      <c r="V30" s="87"/>
      <c r="W30" s="87"/>
      <c r="X30" s="87"/>
      <c r="Y30" s="87"/>
      <c r="Z30" s="87"/>
      <c r="AA30" s="88"/>
      <c r="AB30" s="86"/>
      <c r="AC30" s="87"/>
      <c r="AD30" s="87"/>
      <c r="AE30" s="87"/>
      <c r="AF30" s="87"/>
      <c r="AG30" s="87"/>
      <c r="AH30" s="88"/>
      <c r="AI30" s="86"/>
      <c r="AJ30" s="87"/>
      <c r="AK30" s="88"/>
      <c r="AL30" s="83" t="str">
        <f t="shared" si="6"/>
        <v/>
      </c>
      <c r="AM30" s="6" t="str">
        <f t="shared" si="7"/>
        <v/>
      </c>
      <c r="AN30" s="89"/>
    </row>
    <row r="31" spans="1:43" ht="24.65" customHeight="1" thickBot="1" x14ac:dyDescent="0.6">
      <c r="A31" s="173"/>
      <c r="B31" s="149" t="str">
        <f>IF(OR($Y$6="",COUNTA(B26:B30)=0),"",IF($Y$6="2",IF(OR(AND(OR(B26="児童指導員",B26="保育士"),D26="5年未満"),AND(OR(B27="児童指導員",B27="保育士"),D27="5年未満"),AND(OR(B29="児童指導員",B29="保育士"),D29="5年未満"),AND(OR(B30="児童指導員",B30="保育士"),D30="5年未満")),"児童指導員・保育士は5年以上のみ",""),""))</f>
        <v/>
      </c>
      <c r="C31" s="150"/>
      <c r="D31" s="151"/>
      <c r="E31" s="53"/>
      <c r="F31" s="102"/>
      <c r="G31" s="103"/>
      <c r="H31" s="104"/>
      <c r="I31" s="104"/>
      <c r="J31" s="104"/>
      <c r="K31" s="105"/>
      <c r="L31" s="104"/>
      <c r="M31" s="106"/>
      <c r="N31" s="103"/>
      <c r="O31" s="104"/>
      <c r="P31" s="104"/>
      <c r="Q31" s="104"/>
      <c r="R31" s="105"/>
      <c r="S31" s="104"/>
      <c r="T31" s="106"/>
      <c r="U31" s="103"/>
      <c r="V31" s="104"/>
      <c r="W31" s="104"/>
      <c r="X31" s="104"/>
      <c r="Y31" s="105"/>
      <c r="Z31" s="104"/>
      <c r="AA31" s="106"/>
      <c r="AB31" s="103"/>
      <c r="AC31" s="104"/>
      <c r="AD31" s="104"/>
      <c r="AE31" s="104"/>
      <c r="AF31" s="105"/>
      <c r="AG31" s="104"/>
      <c r="AH31" s="106"/>
      <c r="AI31" s="103"/>
      <c r="AJ31" s="104"/>
      <c r="AK31" s="106"/>
      <c r="AL31" s="107" t="str">
        <f>IF(SUM(AL26:AL30)=0,"",SUM(AL26:AL30))</f>
        <v/>
      </c>
      <c r="AM31" s="77" t="str">
        <f>IFERROR(ROUNDDOWN(AL31/$C$4,1),"")</f>
        <v/>
      </c>
      <c r="AN31" s="109" t="str">
        <f>IF(OR($Y$6="",COUNT(G26:AK30)=0),"",IF($Y$6="2",IF(AM31&lt;1,"常勤換算1未満",""),""))</f>
        <v/>
      </c>
      <c r="AQ31" s="4"/>
    </row>
    <row r="32" spans="1:43" ht="24.65" customHeight="1" x14ac:dyDescent="0.55000000000000004">
      <c r="A32" s="142" t="s">
        <v>46</v>
      </c>
      <c r="B32" s="24"/>
      <c r="C32" s="17"/>
      <c r="D32" s="12"/>
      <c r="E32" s="54"/>
      <c r="F32" s="90"/>
      <c r="G32" s="111"/>
      <c r="H32" s="112"/>
      <c r="I32" s="112"/>
      <c r="J32" s="112"/>
      <c r="K32" s="112"/>
      <c r="L32" s="112"/>
      <c r="M32" s="113"/>
      <c r="N32" s="111"/>
      <c r="O32" s="112"/>
      <c r="P32" s="112"/>
      <c r="Q32" s="112"/>
      <c r="R32" s="112"/>
      <c r="S32" s="112"/>
      <c r="T32" s="113"/>
      <c r="U32" s="111"/>
      <c r="V32" s="112"/>
      <c r="W32" s="112"/>
      <c r="X32" s="112"/>
      <c r="Y32" s="112"/>
      <c r="Z32" s="112"/>
      <c r="AA32" s="113"/>
      <c r="AB32" s="111"/>
      <c r="AC32" s="112"/>
      <c r="AD32" s="112"/>
      <c r="AE32" s="112"/>
      <c r="AF32" s="112"/>
      <c r="AG32" s="112"/>
      <c r="AH32" s="113"/>
      <c r="AI32" s="111"/>
      <c r="AJ32" s="112"/>
      <c r="AK32" s="113"/>
      <c r="AL32" s="114" t="str">
        <f>IF(SUM(G32:AK32)=0,"",SUM(G32:AK32))</f>
        <v/>
      </c>
      <c r="AM32" s="115" t="str">
        <f>IF(AL32="","",(ROUNDDOWN(AL32/$C$4,1)))</f>
        <v/>
      </c>
      <c r="AN32" s="116"/>
    </row>
    <row r="33" spans="1:41" ht="24.65" customHeight="1" x14ac:dyDescent="0.55000000000000004">
      <c r="A33" s="143"/>
      <c r="B33" s="45"/>
      <c r="C33" s="43"/>
      <c r="D33" s="44"/>
      <c r="E33" s="55"/>
      <c r="F33" s="117"/>
      <c r="G33" s="118"/>
      <c r="H33" s="119"/>
      <c r="I33" s="119"/>
      <c r="J33" s="119"/>
      <c r="K33" s="119"/>
      <c r="L33" s="119"/>
      <c r="M33" s="120"/>
      <c r="N33" s="118"/>
      <c r="O33" s="119"/>
      <c r="P33" s="119"/>
      <c r="Q33" s="119"/>
      <c r="R33" s="119"/>
      <c r="S33" s="119"/>
      <c r="T33" s="120"/>
      <c r="U33" s="118"/>
      <c r="V33" s="119"/>
      <c r="W33" s="119"/>
      <c r="X33" s="119"/>
      <c r="Y33" s="119"/>
      <c r="Z33" s="119"/>
      <c r="AA33" s="120"/>
      <c r="AB33" s="118"/>
      <c r="AC33" s="119"/>
      <c r="AD33" s="119"/>
      <c r="AE33" s="119"/>
      <c r="AF33" s="119"/>
      <c r="AG33" s="119"/>
      <c r="AH33" s="120"/>
      <c r="AI33" s="118"/>
      <c r="AJ33" s="119"/>
      <c r="AK33" s="120"/>
      <c r="AL33" s="121" t="str">
        <f>IF(SUM(G33:AK33)=0,"",SUM(G33:AK33))</f>
        <v/>
      </c>
      <c r="AM33" s="122" t="str">
        <f>IF(AL33="","",(ROUNDDOWN(AL33/$C$4,1)))</f>
        <v/>
      </c>
      <c r="AN33" s="123"/>
    </row>
    <row r="34" spans="1:41" ht="24.65" customHeight="1" x14ac:dyDescent="0.55000000000000004">
      <c r="A34" s="143"/>
      <c r="B34" s="45"/>
      <c r="C34" s="43"/>
      <c r="D34" s="44"/>
      <c r="E34" s="55"/>
      <c r="F34" s="117"/>
      <c r="G34" s="118"/>
      <c r="H34" s="119"/>
      <c r="I34" s="119"/>
      <c r="J34" s="119"/>
      <c r="K34" s="119"/>
      <c r="L34" s="119"/>
      <c r="M34" s="120"/>
      <c r="N34" s="118"/>
      <c r="O34" s="119"/>
      <c r="P34" s="119"/>
      <c r="Q34" s="119"/>
      <c r="R34" s="119"/>
      <c r="S34" s="119"/>
      <c r="T34" s="120"/>
      <c r="U34" s="118"/>
      <c r="V34" s="119"/>
      <c r="W34" s="119"/>
      <c r="X34" s="119"/>
      <c r="Y34" s="119"/>
      <c r="Z34" s="119"/>
      <c r="AA34" s="120"/>
      <c r="AB34" s="118"/>
      <c r="AC34" s="119"/>
      <c r="AD34" s="119"/>
      <c r="AE34" s="119"/>
      <c r="AF34" s="119"/>
      <c r="AG34" s="119"/>
      <c r="AH34" s="120"/>
      <c r="AI34" s="118"/>
      <c r="AJ34" s="119"/>
      <c r="AK34" s="120"/>
      <c r="AL34" s="121" t="str">
        <f>IF(SUM(G34:AK34)=0,"",SUM(G34:AK34))</f>
        <v/>
      </c>
      <c r="AM34" s="122" t="str">
        <f>IF(AL34="","",(ROUNDDOWN(AL34/$C$4,1)))</f>
        <v/>
      </c>
      <c r="AN34" s="123"/>
    </row>
    <row r="35" spans="1:41" ht="24.65" customHeight="1" thickBot="1" x14ac:dyDescent="0.6">
      <c r="A35" s="144"/>
      <c r="B35" s="28"/>
      <c r="C35" s="16"/>
      <c r="D35" s="29"/>
      <c r="E35" s="56"/>
      <c r="F35" s="101"/>
      <c r="G35" s="124"/>
      <c r="H35" s="125"/>
      <c r="I35" s="125"/>
      <c r="J35" s="125"/>
      <c r="K35" s="125"/>
      <c r="L35" s="125"/>
      <c r="M35" s="126"/>
      <c r="N35" s="124"/>
      <c r="O35" s="125"/>
      <c r="P35" s="125"/>
      <c r="Q35" s="125"/>
      <c r="R35" s="125"/>
      <c r="S35" s="125"/>
      <c r="T35" s="126"/>
      <c r="U35" s="124"/>
      <c r="V35" s="125"/>
      <c r="W35" s="125"/>
      <c r="X35" s="125"/>
      <c r="Y35" s="125"/>
      <c r="Z35" s="125"/>
      <c r="AA35" s="126"/>
      <c r="AB35" s="124"/>
      <c r="AC35" s="125"/>
      <c r="AD35" s="125"/>
      <c r="AE35" s="125"/>
      <c r="AF35" s="125"/>
      <c r="AG35" s="125"/>
      <c r="AH35" s="126"/>
      <c r="AI35" s="124"/>
      <c r="AJ35" s="125"/>
      <c r="AK35" s="126"/>
      <c r="AL35" s="127" t="str">
        <f>IF(SUM(G35:AK35)=0,"",SUM(G35:AK35))</f>
        <v/>
      </c>
      <c r="AM35" s="128" t="str">
        <f>IF(AL35="","",(ROUNDDOWN(AL35/$C$4,1)))</f>
        <v/>
      </c>
      <c r="AN35" s="129"/>
    </row>
    <row r="36" spans="1:41" s="4" customFormat="1" ht="17.25" customHeight="1" x14ac:dyDescent="0.55000000000000004">
      <c r="B36" s="161" t="s">
        <v>56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</row>
    <row r="37" spans="1:41" ht="17.25" customHeight="1" x14ac:dyDescent="0.55000000000000004">
      <c r="B37" s="161" t="s">
        <v>57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</row>
    <row r="38" spans="1:41" ht="17.25" customHeight="1" x14ac:dyDescent="0.55000000000000004">
      <c r="B38" s="192" t="s">
        <v>70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</row>
    <row r="39" spans="1:41" s="3" customFormat="1" ht="15" customHeight="1" x14ac:dyDescent="0.55000000000000004">
      <c r="B39" s="145" t="s">
        <v>67</v>
      </c>
      <c r="C39" s="145"/>
      <c r="D39" s="145"/>
      <c r="E39" s="145"/>
      <c r="F39" s="145"/>
      <c r="G39" s="145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41" s="3" customFormat="1" ht="15" customHeight="1" x14ac:dyDescent="0.55000000000000004">
      <c r="B40" s="146" t="s">
        <v>0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spans="1:41" s="3" customFormat="1" ht="10.25" customHeight="1" x14ac:dyDescent="0.55000000000000004">
      <c r="B41" s="184"/>
      <c r="C41" s="177" t="s">
        <v>47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s="3" customFormat="1" ht="10.25" customHeight="1" x14ac:dyDescent="0.55000000000000004">
      <c r="B42" s="185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80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41" s="3" customFormat="1" ht="10.25" customHeight="1" x14ac:dyDescent="0.55000000000000004">
      <c r="B43" s="186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2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41" s="3" customFormat="1" ht="15" customHeight="1" x14ac:dyDescent="0.55000000000000004">
      <c r="B44" s="146" t="s">
        <v>48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41" s="3" customFormat="1" ht="15" customHeight="1" x14ac:dyDescent="0.55000000000000004">
      <c r="B45" s="146" t="s">
        <v>1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41" s="3" customFormat="1" ht="15" customHeight="1" x14ac:dyDescent="0.55000000000000004">
      <c r="B46" s="19"/>
      <c r="C46" s="187" t="s">
        <v>49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41" s="3" customFormat="1" ht="15" customHeight="1" x14ac:dyDescent="0.55000000000000004">
      <c r="B47" s="146" t="s">
        <v>2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8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7"/>
    </row>
    <row r="48" spans="1:41" ht="10.25" customHeight="1" x14ac:dyDescent="0.55000000000000004">
      <c r="B48" s="174"/>
      <c r="C48" s="177" t="s">
        <v>50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8"/>
    </row>
    <row r="49" spans="2:27" ht="10.25" customHeight="1" x14ac:dyDescent="0.55000000000000004">
      <c r="B49" s="175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80"/>
    </row>
    <row r="50" spans="2:27" ht="10.25" customHeight="1" x14ac:dyDescent="0.55000000000000004">
      <c r="B50" s="175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80"/>
    </row>
    <row r="51" spans="2:27" ht="10.25" customHeight="1" x14ac:dyDescent="0.55000000000000004">
      <c r="B51" s="175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80"/>
    </row>
    <row r="52" spans="2:27" ht="10.25" customHeight="1" x14ac:dyDescent="0.55000000000000004">
      <c r="B52" s="176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2"/>
    </row>
    <row r="53" spans="2:27" ht="16.25" customHeight="1" x14ac:dyDescent="0.55000000000000004">
      <c r="B53" s="183" t="s">
        <v>43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</row>
    <row r="54" spans="2:27" x14ac:dyDescent="0.55000000000000004">
      <c r="B54" s="21"/>
    </row>
  </sheetData>
  <sheetProtection sheet="1" objects="1" scenarios="1" insertColumns="0" insertRows="0"/>
  <protectedRanges>
    <protectedRange sqref="E14:E17 B14:C17 B20:E24 B26:E30 G26:AK30 G20:AK24 G14:AK17 AN14:AN17 AN20:AN24 AN26:AN30 H8 F8 C5:E6 C3:D4 K4:S6 G10:AK10 F9:T9 AB9:AN9 AN32:AN35 G32:AK35 E32:E35 B32:C35" name="範囲1"/>
  </protectedRanges>
  <mergeCells count="79">
    <mergeCell ref="Q3:S3"/>
    <mergeCell ref="N4:P4"/>
    <mergeCell ref="Q4:S4"/>
    <mergeCell ref="AH6:AK6"/>
    <mergeCell ref="AH5:AK5"/>
    <mergeCell ref="AH4:AK4"/>
    <mergeCell ref="AH3:AK3"/>
    <mergeCell ref="AC6:AG6"/>
    <mergeCell ref="AC5:AG5"/>
    <mergeCell ref="AC4:AG4"/>
    <mergeCell ref="AC3:AG3"/>
    <mergeCell ref="Y5:AA5"/>
    <mergeCell ref="Y4:AA4"/>
    <mergeCell ref="Y3:Z3"/>
    <mergeCell ref="U6:X6"/>
    <mergeCell ref="U5:X5"/>
    <mergeCell ref="U4:X4"/>
    <mergeCell ref="U3:X3"/>
    <mergeCell ref="N5:P5"/>
    <mergeCell ref="Q5:S5"/>
    <mergeCell ref="N6:P6"/>
    <mergeCell ref="Q6:S6"/>
    <mergeCell ref="B1:I1"/>
    <mergeCell ref="G4:J4"/>
    <mergeCell ref="K4:M4"/>
    <mergeCell ref="K5:M5"/>
    <mergeCell ref="K6:M6"/>
    <mergeCell ref="C3:D3"/>
    <mergeCell ref="G3:J3"/>
    <mergeCell ref="G5:J5"/>
    <mergeCell ref="C5:E5"/>
    <mergeCell ref="C4:D4"/>
    <mergeCell ref="K3:M3"/>
    <mergeCell ref="N3:P3"/>
    <mergeCell ref="C6:E6"/>
    <mergeCell ref="G6:J6"/>
    <mergeCell ref="B38:AN38"/>
    <mergeCell ref="AM18:AM19"/>
    <mergeCell ref="AN18:AN19"/>
    <mergeCell ref="G11:M11"/>
    <mergeCell ref="AI11:AK11"/>
    <mergeCell ref="B10:E10"/>
    <mergeCell ref="AB11:AH11"/>
    <mergeCell ref="AL18:AL19"/>
    <mergeCell ref="B18:E18"/>
    <mergeCell ref="D11:D13"/>
    <mergeCell ref="B11:B13"/>
    <mergeCell ref="C11:C13"/>
    <mergeCell ref="B9:E9"/>
    <mergeCell ref="Y6:AA6"/>
    <mergeCell ref="B48:B52"/>
    <mergeCell ref="C48:AA52"/>
    <mergeCell ref="B53:AA53"/>
    <mergeCell ref="B41:B43"/>
    <mergeCell ref="C41:AA43"/>
    <mergeCell ref="B44:AA44"/>
    <mergeCell ref="B45:AA45"/>
    <mergeCell ref="C46:AA46"/>
    <mergeCell ref="B47:AA47"/>
    <mergeCell ref="B39:G39"/>
    <mergeCell ref="B40:AA40"/>
    <mergeCell ref="B31:D31"/>
    <mergeCell ref="A11:A13"/>
    <mergeCell ref="N11:T11"/>
    <mergeCell ref="U11:AA11"/>
    <mergeCell ref="A14:A19"/>
    <mergeCell ref="A20:A25"/>
    <mergeCell ref="B37:AN37"/>
    <mergeCell ref="B19:E19"/>
    <mergeCell ref="B36:AN36"/>
    <mergeCell ref="AL11:AL13"/>
    <mergeCell ref="AM11:AM13"/>
    <mergeCell ref="A26:A31"/>
    <mergeCell ref="AN11:AN13"/>
    <mergeCell ref="F9:T9"/>
    <mergeCell ref="U9:AA9"/>
    <mergeCell ref="AB9:AN9"/>
    <mergeCell ref="E11:E13"/>
    <mergeCell ref="A32:A35"/>
  </mergeCells>
  <phoneticPr fontId="1"/>
  <conditionalFormatting sqref="G18:AK19">
    <cfRule type="cellIs" dxfId="35" priority="30" operator="equal">
      <formula>"×"</formula>
    </cfRule>
  </conditionalFormatting>
  <conditionalFormatting sqref="C25">
    <cfRule type="expression" dxfId="34" priority="28">
      <formula>$C$25="常勤専従不在"</formula>
    </cfRule>
  </conditionalFormatting>
  <conditionalFormatting sqref="B25">
    <cfRule type="expression" dxfId="33" priority="26">
      <formula>$B$25="児童指導員等不在"</formula>
    </cfRule>
  </conditionalFormatting>
  <conditionalFormatting sqref="D25">
    <cfRule type="expression" dxfId="32" priority="25">
      <formula>$D$25="5年以上不在"</formula>
    </cfRule>
  </conditionalFormatting>
  <conditionalFormatting sqref="AN25">
    <cfRule type="expression" dxfId="31" priority="24">
      <formula>$AN$25="常勤換算1未満"</formula>
    </cfRule>
  </conditionalFormatting>
  <conditionalFormatting sqref="B31">
    <cfRule type="expression" dxfId="30" priority="18">
      <formula>$B$31="児童指導員・保育士は5年以上のみ"</formula>
    </cfRule>
  </conditionalFormatting>
  <conditionalFormatting sqref="AN31">
    <cfRule type="expression" dxfId="29" priority="16">
      <formula>$AN$31="常勤換算1未満"</formula>
    </cfRule>
  </conditionalFormatting>
  <conditionalFormatting sqref="Y3">
    <cfRule type="expression" dxfId="28" priority="12">
      <formula>$Y$3="未入力"</formula>
    </cfRule>
  </conditionalFormatting>
  <conditionalFormatting sqref="Y4">
    <cfRule type="expression" dxfId="27" priority="9">
      <formula>$Y$4="時間数不足"</formula>
    </cfRule>
    <cfRule type="expression" dxfId="26" priority="11">
      <formula>$Y$4="未入力"</formula>
    </cfRule>
  </conditionalFormatting>
  <conditionalFormatting sqref="Y5">
    <cfRule type="expression" dxfId="25" priority="8">
      <formula>$Y$5="未入力"</formula>
    </cfRule>
  </conditionalFormatting>
  <conditionalFormatting sqref="Y6">
    <cfRule type="expression" dxfId="24" priority="7">
      <formula>$Y$6="未入力"</formula>
    </cfRule>
  </conditionalFormatting>
  <conditionalFormatting sqref="AH3">
    <cfRule type="expression" dxfId="23" priority="6">
      <formula>$AH$3="未入力あり"</formula>
    </cfRule>
  </conditionalFormatting>
  <conditionalFormatting sqref="AH6">
    <cfRule type="expression" dxfId="22" priority="3">
      <formula>$AH$6="エラーあり"</formula>
    </cfRule>
  </conditionalFormatting>
  <conditionalFormatting sqref="AH5">
    <cfRule type="expression" dxfId="21" priority="2">
      <formula>$AH$5="エラーあり"</formula>
    </cfRule>
  </conditionalFormatting>
  <conditionalFormatting sqref="AH4">
    <cfRule type="expression" dxfId="20" priority="1">
      <formula>$AH$4="エラーあり"</formula>
    </cfRule>
  </conditionalFormatting>
  <conditionalFormatting sqref="B20:AN24">
    <cfRule type="expression" dxfId="19" priority="33">
      <formula>$Y$5="1"</formula>
    </cfRule>
  </conditionalFormatting>
  <conditionalFormatting sqref="B26:AN30">
    <cfRule type="expression" dxfId="18" priority="34">
      <formula>$Y$6="1"</formula>
    </cfRule>
  </conditionalFormatting>
  <dataValidations count="10">
    <dataValidation type="list" allowBlank="1" showInputMessage="1" showErrorMessage="1" sqref="B14:B17">
      <formula1>"児童指導員,保育士,機能訓練担当職員,看護職員"</formula1>
    </dataValidation>
    <dataValidation type="list" allowBlank="1" showInputMessage="1" showErrorMessage="1" sqref="C32:C35">
      <formula1>"常勤,非常勤"</formula1>
    </dataValidation>
    <dataValidation type="list" allowBlank="1" showInputMessage="1" showErrorMessage="1" sqref="D20:D24 D26:D30">
      <formula1>"5年以上,5年未満"</formula1>
    </dataValidation>
    <dataValidation type="list" allowBlank="1" showInputMessage="1" showErrorMessage="1" sqref="B20:B24 B27:B30">
      <formula1>"その他従業者,児童指導員,保育士,理学療法士,作業療法士,言語聴覚士,手話通訳士,手話通訳者,特別支援学校免許取得者,心理担当職員（公認心理士等）,視覚障がい児支援担当職員（研修修了者等）,強度行動障がい支援者養成研修（基礎研修）修了者"</formula1>
    </dataValidation>
    <dataValidation type="list" allowBlank="1" showInputMessage="1" showErrorMessage="1" sqref="C5:E5">
      <formula1>"1.なし,4.その他従業者,6.常勤専従（経験５年以上）,7.常勤専従（経験５年未満）,8.常勤換算（経験５年以上）,9.常勤換算（経験５年未満）"</formula1>
    </dataValidation>
    <dataValidation type="list" allowBlank="1" showInputMessage="1" showErrorMessage="1" sqref="C6:E6">
      <formula1>"1.なし,2.あり"</formula1>
    </dataValidation>
    <dataValidation type="list" allowBlank="1" showInputMessage="1" showErrorMessage="1" sqref="B26">
      <formula1>"理学療法士,作業療法士,言語聴覚士,保育士,児童指導員,心理担当職員,視覚障がい児支援担当職員"</formula1>
    </dataValidation>
    <dataValidation type="list" allowBlank="1" showInputMessage="1" showErrorMessage="1" sqref="C14:C17 C20:C24 C26:C30">
      <formula1>"常勤,非常勤,常勤(複数区分に分割)"</formula1>
    </dataValidation>
    <dataValidation type="list" allowBlank="1" showInputMessage="1" showErrorMessage="1" sqref="AB9:AN9">
      <formula1>"児童発達支援,放課後等デイサービス,児童発達支援と放課後等デイサービスの多機能"</formula1>
    </dataValidation>
    <dataValidation type="list" allowBlank="1" showInputMessage="1" showErrorMessage="1" sqref="B32:B35">
      <formula1>"運転手(専属）,運転手(兼務）"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5" fitToHeight="2" orientation="landscape" r:id="rId1"/>
  <headerFooter alignWithMargins="0"/>
  <rowBreaks count="1" manualBreakCount="1">
    <brk id="38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zoomScale="70" zoomScaleNormal="70" zoomScaleSheetLayoutView="70" workbookViewId="0">
      <selection activeCell="J24" sqref="J24"/>
    </sheetView>
  </sheetViews>
  <sheetFormatPr defaultColWidth="9" defaultRowHeight="13" x14ac:dyDescent="0.55000000000000004"/>
  <cols>
    <col min="1" max="1" width="5" style="1" bestFit="1" customWidth="1"/>
    <col min="2" max="2" width="20.58203125" style="1" customWidth="1"/>
    <col min="3" max="3" width="13.58203125" style="2" customWidth="1"/>
    <col min="4" max="4" width="7.9140625" style="2" customWidth="1"/>
    <col min="5" max="5" width="19.33203125" style="1" customWidth="1"/>
    <col min="6" max="6" width="4.5" style="1" customWidth="1"/>
    <col min="7" max="37" width="4.6640625" style="1" customWidth="1"/>
    <col min="38" max="38" width="5.08203125" style="1" customWidth="1"/>
    <col min="39" max="39" width="4.9140625" style="1" customWidth="1"/>
    <col min="40" max="40" width="11.08203125" style="1" customWidth="1"/>
    <col min="41" max="41" width="1.08203125" style="1" customWidth="1"/>
    <col min="42" max="42" width="9" style="1"/>
    <col min="43" max="43" width="13" style="1" customWidth="1"/>
    <col min="44" max="16384" width="9" style="1"/>
  </cols>
  <sheetData>
    <row r="1" spans="1:44" ht="18" customHeight="1" x14ac:dyDescent="0.55000000000000004">
      <c r="B1" s="223" t="s">
        <v>93</v>
      </c>
      <c r="C1" s="223"/>
      <c r="D1" s="223"/>
      <c r="E1" s="223"/>
      <c r="F1" s="223"/>
      <c r="G1" s="223"/>
      <c r="H1" s="223"/>
      <c r="I1" s="223"/>
    </row>
    <row r="2" spans="1:44" x14ac:dyDescent="0.55000000000000004">
      <c r="B2" s="27" t="s">
        <v>34</v>
      </c>
      <c r="AC2" s="22" t="s">
        <v>52</v>
      </c>
    </row>
    <row r="3" spans="1:44" ht="26.4" customHeight="1" thickBot="1" x14ac:dyDescent="0.6">
      <c r="B3" s="25" t="s">
        <v>38</v>
      </c>
      <c r="C3" s="224">
        <v>10</v>
      </c>
      <c r="D3" s="224"/>
      <c r="E3" s="11" t="s">
        <v>30</v>
      </c>
      <c r="G3" s="190"/>
      <c r="H3" s="191"/>
      <c r="I3" s="191"/>
      <c r="J3" s="191"/>
      <c r="K3" s="229" t="s">
        <v>71</v>
      </c>
      <c r="L3" s="229"/>
      <c r="M3" s="229"/>
      <c r="N3" s="229" t="s">
        <v>72</v>
      </c>
      <c r="O3" s="229"/>
      <c r="P3" s="229"/>
      <c r="Q3" s="229" t="s">
        <v>73</v>
      </c>
      <c r="R3" s="229"/>
      <c r="S3" s="229"/>
      <c r="U3" s="190" t="s">
        <v>25</v>
      </c>
      <c r="V3" s="191"/>
      <c r="W3" s="191"/>
      <c r="X3" s="225"/>
      <c r="Y3" s="190">
        <f>IF(C3="","未入力",IF(C3&lt;=10,2,ROUNDUP(C3/5,0)))</f>
        <v>2</v>
      </c>
      <c r="Z3" s="225"/>
      <c r="AA3" s="20" t="s">
        <v>30</v>
      </c>
      <c r="AC3" s="226" t="s">
        <v>58</v>
      </c>
      <c r="AD3" s="227"/>
      <c r="AE3" s="227"/>
      <c r="AF3" s="227"/>
      <c r="AG3" s="228"/>
      <c r="AH3" s="190" t="str">
        <f>IF(OR(F9="",AB9=""),"未入力あり","入力済")</f>
        <v>入力済</v>
      </c>
      <c r="AI3" s="191"/>
      <c r="AJ3" s="191"/>
      <c r="AK3" s="225"/>
      <c r="AQ3" s="59"/>
      <c r="AR3" s="22" t="s">
        <v>77</v>
      </c>
    </row>
    <row r="4" spans="1:44" ht="26.4" customHeight="1" thickBot="1" x14ac:dyDescent="0.6">
      <c r="B4" s="26" t="s">
        <v>32</v>
      </c>
      <c r="C4" s="224">
        <v>176</v>
      </c>
      <c r="D4" s="224"/>
      <c r="E4" s="11" t="s">
        <v>33</v>
      </c>
      <c r="G4" s="190" t="s">
        <v>68</v>
      </c>
      <c r="H4" s="191"/>
      <c r="I4" s="191"/>
      <c r="J4" s="191"/>
      <c r="K4" s="218" t="s">
        <v>92</v>
      </c>
      <c r="L4" s="218"/>
      <c r="M4" s="218"/>
      <c r="N4" s="218" t="s">
        <v>84</v>
      </c>
      <c r="O4" s="218"/>
      <c r="P4" s="218"/>
      <c r="Q4" s="218" t="s">
        <v>86</v>
      </c>
      <c r="R4" s="218"/>
      <c r="S4" s="218"/>
      <c r="U4" s="190" t="s">
        <v>51</v>
      </c>
      <c r="V4" s="191"/>
      <c r="W4" s="191"/>
      <c r="X4" s="225"/>
      <c r="Y4" s="190" t="str">
        <f>IF(C4="","未入力",IF(C4&lt;128,"時間数不足","入力済"))</f>
        <v>入力済</v>
      </c>
      <c r="Z4" s="191"/>
      <c r="AA4" s="225"/>
      <c r="AC4" s="190" t="s">
        <v>25</v>
      </c>
      <c r="AD4" s="191"/>
      <c r="AE4" s="191"/>
      <c r="AF4" s="191"/>
      <c r="AG4" s="225"/>
      <c r="AH4" s="190" t="str">
        <f>IF(COUNTIF(G18:AK19,"×")&gt;0,"エラーあり","エラーなし")</f>
        <v>エラーあり</v>
      </c>
      <c r="AI4" s="191"/>
      <c r="AJ4" s="191"/>
      <c r="AK4" s="225"/>
      <c r="AR4" s="22"/>
    </row>
    <row r="5" spans="1:44" ht="26.4" customHeight="1" thickBot="1" x14ac:dyDescent="0.6">
      <c r="B5" s="26" t="s">
        <v>59</v>
      </c>
      <c r="C5" s="189" t="s">
        <v>66</v>
      </c>
      <c r="D5" s="189"/>
      <c r="E5" s="189"/>
      <c r="G5" s="190" t="s">
        <v>69</v>
      </c>
      <c r="H5" s="191"/>
      <c r="I5" s="191"/>
      <c r="J5" s="191"/>
      <c r="K5" s="218" t="s">
        <v>91</v>
      </c>
      <c r="L5" s="218"/>
      <c r="M5" s="218"/>
      <c r="N5" s="218" t="s">
        <v>84</v>
      </c>
      <c r="O5" s="218"/>
      <c r="P5" s="218"/>
      <c r="Q5" s="218" t="s">
        <v>85</v>
      </c>
      <c r="R5" s="218"/>
      <c r="S5" s="218"/>
      <c r="U5" s="190" t="s">
        <v>39</v>
      </c>
      <c r="V5" s="191"/>
      <c r="W5" s="191"/>
      <c r="X5" s="225"/>
      <c r="Y5" s="190" t="str">
        <f>IF(C5="","未入力",LEFT(C5,1))</f>
        <v>8</v>
      </c>
      <c r="Z5" s="191"/>
      <c r="AA5" s="225"/>
      <c r="AC5" s="226" t="s">
        <v>53</v>
      </c>
      <c r="AD5" s="227"/>
      <c r="AE5" s="227"/>
      <c r="AF5" s="227"/>
      <c r="AG5" s="228"/>
      <c r="AH5" s="190" t="str">
        <f>IF(COUNTBLANK(B25:D25)+COUNTBLANK(AN25)&lt;4,"エラーあり","エラーなし")</f>
        <v>エラーあり</v>
      </c>
      <c r="AI5" s="191"/>
      <c r="AJ5" s="191"/>
      <c r="AK5" s="225"/>
      <c r="AQ5" s="58"/>
      <c r="AR5" s="22" t="s">
        <v>78</v>
      </c>
    </row>
    <row r="6" spans="1:44" ht="26.4" customHeight="1" x14ac:dyDescent="0.55000000000000004">
      <c r="B6" s="26" t="s">
        <v>40</v>
      </c>
      <c r="C6" s="189" t="s">
        <v>41</v>
      </c>
      <c r="D6" s="189"/>
      <c r="E6" s="189"/>
      <c r="G6" s="190" t="s">
        <v>75</v>
      </c>
      <c r="H6" s="191"/>
      <c r="I6" s="191"/>
      <c r="J6" s="191"/>
      <c r="K6" s="219"/>
      <c r="L6" s="220"/>
      <c r="M6" s="221"/>
      <c r="N6" s="219"/>
      <c r="O6" s="220"/>
      <c r="P6" s="221"/>
      <c r="Q6" s="219"/>
      <c r="R6" s="220"/>
      <c r="S6" s="222"/>
      <c r="U6" s="190" t="s">
        <v>39</v>
      </c>
      <c r="V6" s="191"/>
      <c r="W6" s="191"/>
      <c r="X6" s="225"/>
      <c r="Y6" s="190" t="str">
        <f>IF(C6="","未入力",LEFT(C6,1))</f>
        <v>2</v>
      </c>
      <c r="Z6" s="191"/>
      <c r="AA6" s="225"/>
      <c r="AC6" s="226" t="s">
        <v>54</v>
      </c>
      <c r="AD6" s="227"/>
      <c r="AE6" s="227"/>
      <c r="AF6" s="227"/>
      <c r="AG6" s="228"/>
      <c r="AH6" s="190" t="str">
        <f>IF(COUNTBLANK(B31)+COUNTBLANK(AN31)&lt;2,"エラーあり","エラーなし")</f>
        <v>エラーなし</v>
      </c>
      <c r="AI6" s="191"/>
      <c r="AJ6" s="191"/>
      <c r="AK6" s="225"/>
    </row>
    <row r="7" spans="1:44" ht="6" customHeight="1" x14ac:dyDescent="0.55000000000000004">
      <c r="B7" s="2"/>
      <c r="K7" s="30"/>
      <c r="L7" s="30"/>
      <c r="M7" s="30"/>
      <c r="N7" s="30"/>
      <c r="O7" s="30"/>
      <c r="P7" s="30"/>
      <c r="Q7" s="30"/>
      <c r="R7" s="30"/>
      <c r="S7" s="30"/>
    </row>
    <row r="8" spans="1:44" ht="18.649999999999999" customHeight="1" thickBot="1" x14ac:dyDescent="0.25">
      <c r="B8" s="46" t="s">
        <v>60</v>
      </c>
      <c r="C8" s="46"/>
      <c r="D8" s="46"/>
      <c r="E8" s="47" t="s">
        <v>64</v>
      </c>
      <c r="F8" s="48">
        <v>6</v>
      </c>
      <c r="G8" s="46" t="s">
        <v>61</v>
      </c>
      <c r="H8" s="48">
        <v>4</v>
      </c>
      <c r="I8" s="46" t="s">
        <v>62</v>
      </c>
      <c r="J8" s="46" t="s">
        <v>63</v>
      </c>
      <c r="K8" s="46" t="s">
        <v>65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44" ht="20.25" customHeight="1" thickBot="1" x14ac:dyDescent="0.6">
      <c r="A9" s="49"/>
      <c r="B9" s="215" t="s">
        <v>18</v>
      </c>
      <c r="C9" s="216"/>
      <c r="D9" s="216"/>
      <c r="E9" s="217"/>
      <c r="F9" s="132" t="s">
        <v>88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4" t="s">
        <v>17</v>
      </c>
      <c r="V9" s="135"/>
      <c r="W9" s="135"/>
      <c r="X9" s="135"/>
      <c r="Y9" s="135"/>
      <c r="Z9" s="135"/>
      <c r="AA9" s="136"/>
      <c r="AB9" s="137" t="s">
        <v>89</v>
      </c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</row>
    <row r="10" spans="1:44" ht="18.75" customHeight="1" thickBot="1" x14ac:dyDescent="0.6">
      <c r="A10" s="50"/>
      <c r="B10" s="199" t="s">
        <v>27</v>
      </c>
      <c r="C10" s="200"/>
      <c r="D10" s="200"/>
      <c r="E10" s="201"/>
      <c r="F10" s="60"/>
      <c r="G10" s="61">
        <v>7</v>
      </c>
      <c r="H10" s="14">
        <v>7</v>
      </c>
      <c r="I10" s="14">
        <v>7</v>
      </c>
      <c r="J10" s="14">
        <v>7</v>
      </c>
      <c r="K10" s="14">
        <v>7</v>
      </c>
      <c r="L10" s="14"/>
      <c r="M10" s="14"/>
      <c r="N10" s="14">
        <v>7</v>
      </c>
      <c r="O10" s="14">
        <v>7</v>
      </c>
      <c r="P10" s="14">
        <v>7</v>
      </c>
      <c r="Q10" s="14">
        <v>7</v>
      </c>
      <c r="R10" s="14">
        <v>7</v>
      </c>
      <c r="S10" s="14"/>
      <c r="T10" s="14"/>
      <c r="U10" s="14">
        <v>7</v>
      </c>
      <c r="V10" s="14">
        <v>7</v>
      </c>
      <c r="W10" s="14">
        <v>7</v>
      </c>
      <c r="X10" s="14">
        <v>7</v>
      </c>
      <c r="Y10" s="14">
        <v>7</v>
      </c>
      <c r="Z10" s="14"/>
      <c r="AA10" s="14"/>
      <c r="AB10" s="14">
        <v>7</v>
      </c>
      <c r="AC10" s="14">
        <v>7</v>
      </c>
      <c r="AD10" s="14">
        <v>7</v>
      </c>
      <c r="AE10" s="14">
        <v>7</v>
      </c>
      <c r="AF10" s="14">
        <v>7</v>
      </c>
      <c r="AG10" s="14"/>
      <c r="AH10" s="14"/>
      <c r="AI10" s="14">
        <v>7</v>
      </c>
      <c r="AJ10" s="14">
        <v>7</v>
      </c>
      <c r="AK10" s="15"/>
      <c r="AL10" s="8"/>
      <c r="AM10" s="57"/>
      <c r="AN10" s="9"/>
    </row>
    <row r="11" spans="1:44" ht="11.25" customHeight="1" x14ac:dyDescent="0.55000000000000004">
      <c r="A11" s="152" t="s">
        <v>24</v>
      </c>
      <c r="B11" s="210" t="s">
        <v>16</v>
      </c>
      <c r="C11" s="207" t="s">
        <v>26</v>
      </c>
      <c r="D11" s="207" t="s">
        <v>29</v>
      </c>
      <c r="E11" s="139" t="s">
        <v>15</v>
      </c>
      <c r="F11" s="62"/>
      <c r="G11" s="196" t="s">
        <v>14</v>
      </c>
      <c r="H11" s="197"/>
      <c r="I11" s="197"/>
      <c r="J11" s="197"/>
      <c r="K11" s="197"/>
      <c r="L11" s="197"/>
      <c r="M11" s="198"/>
      <c r="N11" s="155" t="s">
        <v>13</v>
      </c>
      <c r="O11" s="156"/>
      <c r="P11" s="156"/>
      <c r="Q11" s="156"/>
      <c r="R11" s="156"/>
      <c r="S11" s="156"/>
      <c r="T11" s="157"/>
      <c r="U11" s="155" t="s">
        <v>12</v>
      </c>
      <c r="V11" s="156"/>
      <c r="W11" s="156"/>
      <c r="X11" s="156"/>
      <c r="Y11" s="156"/>
      <c r="Z11" s="156"/>
      <c r="AA11" s="157"/>
      <c r="AB11" s="155" t="s">
        <v>11</v>
      </c>
      <c r="AC11" s="156"/>
      <c r="AD11" s="156"/>
      <c r="AE11" s="156"/>
      <c r="AF11" s="156"/>
      <c r="AG11" s="156"/>
      <c r="AH11" s="157"/>
      <c r="AI11" s="155" t="s">
        <v>10</v>
      </c>
      <c r="AJ11" s="156"/>
      <c r="AK11" s="157"/>
      <c r="AL11" s="165" t="s">
        <v>9</v>
      </c>
      <c r="AM11" s="168" t="s">
        <v>8</v>
      </c>
      <c r="AN11" s="168" t="s">
        <v>37</v>
      </c>
    </row>
    <row r="12" spans="1:44" ht="16.5" customHeight="1" x14ac:dyDescent="0.55000000000000004">
      <c r="A12" s="153"/>
      <c r="B12" s="211"/>
      <c r="C12" s="213"/>
      <c r="D12" s="208"/>
      <c r="E12" s="140"/>
      <c r="F12" s="63" t="s">
        <v>7</v>
      </c>
      <c r="G12" s="64">
        <v>1</v>
      </c>
      <c r="H12" s="65">
        <v>2</v>
      </c>
      <c r="I12" s="65">
        <v>3</v>
      </c>
      <c r="J12" s="65">
        <v>4</v>
      </c>
      <c r="K12" s="65">
        <v>5</v>
      </c>
      <c r="L12" s="65">
        <v>6</v>
      </c>
      <c r="M12" s="66">
        <v>7</v>
      </c>
      <c r="N12" s="64">
        <v>8</v>
      </c>
      <c r="O12" s="65">
        <v>9</v>
      </c>
      <c r="P12" s="65">
        <v>10</v>
      </c>
      <c r="Q12" s="65">
        <v>11</v>
      </c>
      <c r="R12" s="65">
        <v>12</v>
      </c>
      <c r="S12" s="65">
        <v>13</v>
      </c>
      <c r="T12" s="66">
        <v>14</v>
      </c>
      <c r="U12" s="64">
        <v>15</v>
      </c>
      <c r="V12" s="65">
        <v>16</v>
      </c>
      <c r="W12" s="65">
        <v>17</v>
      </c>
      <c r="X12" s="65">
        <v>18</v>
      </c>
      <c r="Y12" s="65">
        <v>19</v>
      </c>
      <c r="Z12" s="65">
        <v>20</v>
      </c>
      <c r="AA12" s="66">
        <v>21</v>
      </c>
      <c r="AB12" s="64">
        <v>22</v>
      </c>
      <c r="AC12" s="65">
        <v>23</v>
      </c>
      <c r="AD12" s="65">
        <v>24</v>
      </c>
      <c r="AE12" s="65">
        <v>25</v>
      </c>
      <c r="AF12" s="65">
        <v>26</v>
      </c>
      <c r="AG12" s="65">
        <v>27</v>
      </c>
      <c r="AH12" s="66">
        <v>28</v>
      </c>
      <c r="AI12" s="64">
        <v>29</v>
      </c>
      <c r="AJ12" s="65">
        <v>30</v>
      </c>
      <c r="AK12" s="67"/>
      <c r="AL12" s="166"/>
      <c r="AM12" s="169"/>
      <c r="AN12" s="169"/>
    </row>
    <row r="13" spans="1:44" ht="16.5" customHeight="1" thickBot="1" x14ac:dyDescent="0.6">
      <c r="A13" s="154"/>
      <c r="B13" s="212"/>
      <c r="C13" s="214"/>
      <c r="D13" s="209"/>
      <c r="E13" s="141"/>
      <c r="F13" s="68" t="s">
        <v>6</v>
      </c>
      <c r="G13" s="69" t="s">
        <v>19</v>
      </c>
      <c r="H13" s="70" t="s">
        <v>4</v>
      </c>
      <c r="I13" s="70" t="s">
        <v>3</v>
      </c>
      <c r="J13" s="70" t="s">
        <v>20</v>
      </c>
      <c r="K13" s="70" t="s">
        <v>21</v>
      </c>
      <c r="L13" s="70" t="s">
        <v>22</v>
      </c>
      <c r="M13" s="71" t="s">
        <v>5</v>
      </c>
      <c r="N13" s="69" t="s">
        <v>19</v>
      </c>
      <c r="O13" s="70" t="s">
        <v>4</v>
      </c>
      <c r="P13" s="70" t="s">
        <v>3</v>
      </c>
      <c r="Q13" s="70" t="s">
        <v>20</v>
      </c>
      <c r="R13" s="70" t="s">
        <v>21</v>
      </c>
      <c r="S13" s="70" t="s">
        <v>22</v>
      </c>
      <c r="T13" s="71" t="s">
        <v>23</v>
      </c>
      <c r="U13" s="69" t="s">
        <v>19</v>
      </c>
      <c r="V13" s="70" t="s">
        <v>4</v>
      </c>
      <c r="W13" s="70" t="s">
        <v>3</v>
      </c>
      <c r="X13" s="70" t="s">
        <v>20</v>
      </c>
      <c r="Y13" s="70" t="s">
        <v>21</v>
      </c>
      <c r="Z13" s="70" t="s">
        <v>22</v>
      </c>
      <c r="AA13" s="71" t="s">
        <v>5</v>
      </c>
      <c r="AB13" s="69" t="s">
        <v>19</v>
      </c>
      <c r="AC13" s="70" t="s">
        <v>4</v>
      </c>
      <c r="AD13" s="70" t="s">
        <v>3</v>
      </c>
      <c r="AE13" s="70" t="s">
        <v>20</v>
      </c>
      <c r="AF13" s="70" t="s">
        <v>21</v>
      </c>
      <c r="AG13" s="70" t="s">
        <v>22</v>
      </c>
      <c r="AH13" s="71" t="s">
        <v>5</v>
      </c>
      <c r="AI13" s="69" t="s">
        <v>19</v>
      </c>
      <c r="AJ13" s="70" t="s">
        <v>4</v>
      </c>
      <c r="AK13" s="71"/>
      <c r="AL13" s="167"/>
      <c r="AM13" s="170"/>
      <c r="AN13" s="170"/>
    </row>
    <row r="14" spans="1:44" ht="31.25" customHeight="1" x14ac:dyDescent="0.55000000000000004">
      <c r="A14" s="158" t="s">
        <v>55</v>
      </c>
      <c r="B14" s="35" t="s">
        <v>44</v>
      </c>
      <c r="C14" s="31" t="s">
        <v>79</v>
      </c>
      <c r="D14" s="41"/>
      <c r="E14" s="36" t="s">
        <v>80</v>
      </c>
      <c r="F14" s="72"/>
      <c r="G14" s="73">
        <v>8</v>
      </c>
      <c r="H14" s="74">
        <v>8</v>
      </c>
      <c r="I14" s="74">
        <v>8</v>
      </c>
      <c r="J14" s="74">
        <v>8</v>
      </c>
      <c r="K14" s="74">
        <v>8</v>
      </c>
      <c r="L14" s="74"/>
      <c r="M14" s="75"/>
      <c r="N14" s="73">
        <v>8</v>
      </c>
      <c r="O14" s="74">
        <v>8</v>
      </c>
      <c r="P14" s="74">
        <v>8</v>
      </c>
      <c r="Q14" s="74">
        <v>8</v>
      </c>
      <c r="R14" s="74">
        <v>8</v>
      </c>
      <c r="S14" s="74"/>
      <c r="T14" s="75"/>
      <c r="U14" s="73">
        <v>8</v>
      </c>
      <c r="V14" s="74">
        <v>8</v>
      </c>
      <c r="W14" s="74">
        <v>8</v>
      </c>
      <c r="X14" s="74">
        <v>8</v>
      </c>
      <c r="Y14" s="74">
        <v>8</v>
      </c>
      <c r="Z14" s="74"/>
      <c r="AA14" s="75"/>
      <c r="AB14" s="73">
        <v>8</v>
      </c>
      <c r="AC14" s="74">
        <v>8</v>
      </c>
      <c r="AD14" s="74">
        <v>8</v>
      </c>
      <c r="AE14" s="74">
        <v>8</v>
      </c>
      <c r="AF14" s="74">
        <v>8</v>
      </c>
      <c r="AG14" s="74"/>
      <c r="AH14" s="75"/>
      <c r="AI14" s="73">
        <v>8</v>
      </c>
      <c r="AJ14" s="74">
        <v>8</v>
      </c>
      <c r="AK14" s="75"/>
      <c r="AL14" s="76">
        <f>IF(SUM(G14:AK14)=0,"",SUM(G14:AK14))</f>
        <v>176</v>
      </c>
      <c r="AM14" s="77">
        <f>IF(OR($C$4="",AL14=""),"",IF(C14="常勤",1,ROUNDDOWN(AL14/$C$4,1)))</f>
        <v>1</v>
      </c>
      <c r="AN14" s="78"/>
    </row>
    <row r="15" spans="1:44" ht="31.25" customHeight="1" x14ac:dyDescent="0.55000000000000004">
      <c r="A15" s="159"/>
      <c r="B15" s="37" t="s">
        <v>44</v>
      </c>
      <c r="C15" s="32" t="s">
        <v>31</v>
      </c>
      <c r="D15" s="42"/>
      <c r="E15" s="38" t="s">
        <v>83</v>
      </c>
      <c r="F15" s="79"/>
      <c r="G15" s="80"/>
      <c r="H15" s="81">
        <v>7</v>
      </c>
      <c r="I15" s="81"/>
      <c r="J15" s="81">
        <v>7</v>
      </c>
      <c r="K15" s="81"/>
      <c r="L15" s="81"/>
      <c r="M15" s="82"/>
      <c r="N15" s="80"/>
      <c r="O15" s="81">
        <v>7</v>
      </c>
      <c r="P15" s="81"/>
      <c r="Q15" s="81">
        <v>7</v>
      </c>
      <c r="R15" s="81"/>
      <c r="S15" s="81"/>
      <c r="T15" s="82"/>
      <c r="U15" s="80"/>
      <c r="V15" s="81">
        <v>7</v>
      </c>
      <c r="W15" s="81"/>
      <c r="X15" s="81">
        <v>7</v>
      </c>
      <c r="Y15" s="81"/>
      <c r="Z15" s="81"/>
      <c r="AA15" s="82"/>
      <c r="AB15" s="80"/>
      <c r="AC15" s="81">
        <v>7</v>
      </c>
      <c r="AD15" s="81"/>
      <c r="AE15" s="81">
        <v>7</v>
      </c>
      <c r="AF15" s="81"/>
      <c r="AG15" s="81"/>
      <c r="AH15" s="82"/>
      <c r="AI15" s="80"/>
      <c r="AJ15" s="81"/>
      <c r="AK15" s="82"/>
      <c r="AL15" s="83">
        <f t="shared" ref="AL15:AL17" si="0">IF(SUM(G15:AK15)=0,"",SUM(G15:AK15))</f>
        <v>56</v>
      </c>
      <c r="AM15" s="6">
        <f t="shared" ref="AM15:AM17" si="1">IF(OR($C$4="",AL15=""),"",IF(C15="常勤",1,ROUNDDOWN(AL15/$C$4,1)))</f>
        <v>0.3</v>
      </c>
      <c r="AN15" s="84"/>
      <c r="AQ15" s="21" t="s">
        <v>90</v>
      </c>
    </row>
    <row r="16" spans="1:44" ht="31.25" customHeight="1" x14ac:dyDescent="0.55000000000000004">
      <c r="A16" s="159"/>
      <c r="B16" s="39" t="s">
        <v>42</v>
      </c>
      <c r="C16" s="32" t="s">
        <v>31</v>
      </c>
      <c r="D16" s="42"/>
      <c r="E16" s="38" t="s">
        <v>81</v>
      </c>
      <c r="F16" s="79"/>
      <c r="G16" s="80">
        <v>7</v>
      </c>
      <c r="H16" s="81"/>
      <c r="I16" s="81">
        <v>7</v>
      </c>
      <c r="J16" s="81"/>
      <c r="K16" s="81">
        <v>7</v>
      </c>
      <c r="L16" s="81"/>
      <c r="M16" s="82"/>
      <c r="N16" s="80">
        <v>7</v>
      </c>
      <c r="O16" s="81"/>
      <c r="P16" s="81">
        <v>7</v>
      </c>
      <c r="Q16" s="81"/>
      <c r="R16" s="81">
        <v>7</v>
      </c>
      <c r="S16" s="81"/>
      <c r="T16" s="82"/>
      <c r="U16" s="80">
        <v>7</v>
      </c>
      <c r="V16" s="81"/>
      <c r="W16" s="81">
        <v>7</v>
      </c>
      <c r="X16" s="81"/>
      <c r="Y16" s="81">
        <v>7</v>
      </c>
      <c r="Z16" s="81"/>
      <c r="AA16" s="82"/>
      <c r="AB16" s="80">
        <v>7</v>
      </c>
      <c r="AC16" s="81"/>
      <c r="AD16" s="81">
        <v>7</v>
      </c>
      <c r="AE16" s="81"/>
      <c r="AF16" s="81">
        <v>7</v>
      </c>
      <c r="AG16" s="81"/>
      <c r="AH16" s="82"/>
      <c r="AI16" s="80">
        <v>4</v>
      </c>
      <c r="AJ16" s="81">
        <v>7</v>
      </c>
      <c r="AK16" s="82"/>
      <c r="AL16" s="83">
        <f t="shared" si="0"/>
        <v>95</v>
      </c>
      <c r="AM16" s="6">
        <f t="shared" si="1"/>
        <v>0.5</v>
      </c>
      <c r="AN16" s="84"/>
    </row>
    <row r="17" spans="1:43" ht="31.25" customHeight="1" thickBot="1" x14ac:dyDescent="0.6">
      <c r="A17" s="159"/>
      <c r="B17" s="39"/>
      <c r="C17" s="32"/>
      <c r="D17" s="42"/>
      <c r="E17" s="38"/>
      <c r="F17" s="85"/>
      <c r="G17" s="86"/>
      <c r="H17" s="87"/>
      <c r="I17" s="87"/>
      <c r="J17" s="87"/>
      <c r="K17" s="87"/>
      <c r="L17" s="87"/>
      <c r="M17" s="88"/>
      <c r="N17" s="86"/>
      <c r="O17" s="87"/>
      <c r="P17" s="87"/>
      <c r="Q17" s="87"/>
      <c r="R17" s="87"/>
      <c r="S17" s="87"/>
      <c r="T17" s="88"/>
      <c r="U17" s="86"/>
      <c r="V17" s="87"/>
      <c r="W17" s="87"/>
      <c r="X17" s="87"/>
      <c r="Y17" s="87"/>
      <c r="Z17" s="87"/>
      <c r="AA17" s="88"/>
      <c r="AB17" s="86"/>
      <c r="AC17" s="87"/>
      <c r="AD17" s="87"/>
      <c r="AE17" s="87"/>
      <c r="AF17" s="87"/>
      <c r="AG17" s="87"/>
      <c r="AH17" s="88"/>
      <c r="AI17" s="86"/>
      <c r="AJ17" s="87"/>
      <c r="AK17" s="88"/>
      <c r="AL17" s="83" t="str">
        <f t="shared" si="0"/>
        <v/>
      </c>
      <c r="AM17" s="6" t="str">
        <f t="shared" si="1"/>
        <v/>
      </c>
      <c r="AN17" s="89"/>
    </row>
    <row r="18" spans="1:43" ht="18.649999999999999" customHeight="1" x14ac:dyDescent="0.55000000000000004">
      <c r="A18" s="159"/>
      <c r="B18" s="204" t="s">
        <v>35</v>
      </c>
      <c r="C18" s="205"/>
      <c r="D18" s="205"/>
      <c r="E18" s="206"/>
      <c r="F18" s="90"/>
      <c r="G18" s="91" t="str">
        <f t="shared" ref="G18:AK18" si="2">IF(OR($Y$3="",SUM(G14:G17)=0),"",IF(COUNT(G14:G17)&gt;=$Y$3,"","×"))</f>
        <v/>
      </c>
      <c r="H18" s="92" t="str">
        <f t="shared" si="2"/>
        <v/>
      </c>
      <c r="I18" s="92" t="str">
        <f t="shared" si="2"/>
        <v/>
      </c>
      <c r="J18" s="92" t="str">
        <f t="shared" si="2"/>
        <v/>
      </c>
      <c r="K18" s="93" t="str">
        <f t="shared" si="2"/>
        <v/>
      </c>
      <c r="L18" s="92" t="str">
        <f t="shared" si="2"/>
        <v/>
      </c>
      <c r="M18" s="94" t="str">
        <f t="shared" si="2"/>
        <v/>
      </c>
      <c r="N18" s="91" t="str">
        <f t="shared" si="2"/>
        <v/>
      </c>
      <c r="O18" s="92" t="str">
        <f t="shared" si="2"/>
        <v/>
      </c>
      <c r="P18" s="92" t="str">
        <f t="shared" si="2"/>
        <v/>
      </c>
      <c r="Q18" s="92" t="str">
        <f t="shared" si="2"/>
        <v/>
      </c>
      <c r="R18" s="93" t="str">
        <f t="shared" si="2"/>
        <v/>
      </c>
      <c r="S18" s="92" t="str">
        <f t="shared" si="2"/>
        <v/>
      </c>
      <c r="T18" s="94" t="str">
        <f t="shared" si="2"/>
        <v/>
      </c>
      <c r="U18" s="91" t="str">
        <f t="shared" si="2"/>
        <v/>
      </c>
      <c r="V18" s="92" t="str">
        <f t="shared" si="2"/>
        <v/>
      </c>
      <c r="W18" s="92" t="str">
        <f t="shared" si="2"/>
        <v/>
      </c>
      <c r="X18" s="92" t="str">
        <f t="shared" si="2"/>
        <v/>
      </c>
      <c r="Y18" s="93" t="str">
        <f t="shared" si="2"/>
        <v/>
      </c>
      <c r="Z18" s="92" t="str">
        <f t="shared" si="2"/>
        <v/>
      </c>
      <c r="AA18" s="94" t="str">
        <f t="shared" si="2"/>
        <v/>
      </c>
      <c r="AB18" s="91" t="str">
        <f t="shared" si="2"/>
        <v/>
      </c>
      <c r="AC18" s="92" t="str">
        <f t="shared" si="2"/>
        <v/>
      </c>
      <c r="AD18" s="92" t="str">
        <f t="shared" si="2"/>
        <v/>
      </c>
      <c r="AE18" s="92" t="str">
        <f t="shared" si="2"/>
        <v/>
      </c>
      <c r="AF18" s="93" t="str">
        <f t="shared" si="2"/>
        <v/>
      </c>
      <c r="AG18" s="92" t="str">
        <f t="shared" si="2"/>
        <v/>
      </c>
      <c r="AH18" s="94" t="str">
        <f t="shared" si="2"/>
        <v/>
      </c>
      <c r="AI18" s="91" t="str">
        <f t="shared" si="2"/>
        <v/>
      </c>
      <c r="AJ18" s="92" t="str">
        <f t="shared" si="2"/>
        <v/>
      </c>
      <c r="AK18" s="94" t="str">
        <f t="shared" si="2"/>
        <v/>
      </c>
      <c r="AL18" s="202">
        <f>IF(SUM(AL14:AL17)=0,"",SUM(AL14:AL17))</f>
        <v>327</v>
      </c>
      <c r="AM18" s="193">
        <f>IFERROR(ROUNDDOWN(AL18/$C$4,1),"")</f>
        <v>1.8</v>
      </c>
      <c r="AN18" s="194"/>
    </row>
    <row r="19" spans="1:43" ht="18.649999999999999" customHeight="1" thickBot="1" x14ac:dyDescent="0.6">
      <c r="A19" s="160"/>
      <c r="B19" s="162" t="s">
        <v>36</v>
      </c>
      <c r="C19" s="163"/>
      <c r="D19" s="163"/>
      <c r="E19" s="164"/>
      <c r="F19" s="95"/>
      <c r="G19" s="96" t="str">
        <f t="shared" ref="G19:AK19" si="3">IF(OR($Y$3="",G10=""),"",IF(SUM(G14:G17)&gt;=(G10*$Y$3),"","×"))</f>
        <v/>
      </c>
      <c r="H19" s="97" t="str">
        <f t="shared" si="3"/>
        <v/>
      </c>
      <c r="I19" s="97" t="str">
        <f t="shared" si="3"/>
        <v/>
      </c>
      <c r="J19" s="97" t="str">
        <f t="shared" si="3"/>
        <v/>
      </c>
      <c r="K19" s="98" t="str">
        <f t="shared" si="3"/>
        <v/>
      </c>
      <c r="L19" s="97" t="str">
        <f t="shared" si="3"/>
        <v/>
      </c>
      <c r="M19" s="99" t="str">
        <f t="shared" si="3"/>
        <v/>
      </c>
      <c r="N19" s="96" t="str">
        <f t="shared" si="3"/>
        <v/>
      </c>
      <c r="O19" s="97" t="str">
        <f t="shared" si="3"/>
        <v/>
      </c>
      <c r="P19" s="97" t="str">
        <f t="shared" si="3"/>
        <v/>
      </c>
      <c r="Q19" s="97" t="str">
        <f t="shared" si="3"/>
        <v/>
      </c>
      <c r="R19" s="98" t="str">
        <f t="shared" si="3"/>
        <v/>
      </c>
      <c r="S19" s="97" t="str">
        <f t="shared" si="3"/>
        <v/>
      </c>
      <c r="T19" s="99" t="str">
        <f t="shared" si="3"/>
        <v/>
      </c>
      <c r="U19" s="96" t="str">
        <f t="shared" si="3"/>
        <v/>
      </c>
      <c r="V19" s="97" t="str">
        <f t="shared" si="3"/>
        <v/>
      </c>
      <c r="W19" s="97" t="str">
        <f t="shared" si="3"/>
        <v/>
      </c>
      <c r="X19" s="97" t="str">
        <f t="shared" si="3"/>
        <v/>
      </c>
      <c r="Y19" s="98" t="str">
        <f t="shared" si="3"/>
        <v/>
      </c>
      <c r="Z19" s="97" t="str">
        <f t="shared" si="3"/>
        <v/>
      </c>
      <c r="AA19" s="99" t="str">
        <f t="shared" si="3"/>
        <v/>
      </c>
      <c r="AB19" s="96" t="str">
        <f t="shared" si="3"/>
        <v/>
      </c>
      <c r="AC19" s="97" t="str">
        <f t="shared" si="3"/>
        <v/>
      </c>
      <c r="AD19" s="97" t="str">
        <f t="shared" si="3"/>
        <v/>
      </c>
      <c r="AE19" s="97" t="str">
        <f t="shared" si="3"/>
        <v/>
      </c>
      <c r="AF19" s="98" t="str">
        <f t="shared" si="3"/>
        <v/>
      </c>
      <c r="AG19" s="97" t="str">
        <f t="shared" si="3"/>
        <v/>
      </c>
      <c r="AH19" s="99" t="str">
        <f t="shared" si="3"/>
        <v/>
      </c>
      <c r="AI19" s="96" t="str">
        <f t="shared" si="3"/>
        <v>×</v>
      </c>
      <c r="AJ19" s="97" t="str">
        <f t="shared" si="3"/>
        <v/>
      </c>
      <c r="AK19" s="100" t="str">
        <f t="shared" si="3"/>
        <v/>
      </c>
      <c r="AL19" s="203"/>
      <c r="AM19" s="170"/>
      <c r="AN19" s="195"/>
    </row>
    <row r="20" spans="1:43" ht="29.4" customHeight="1" x14ac:dyDescent="0.55000000000000004">
      <c r="A20" s="158" t="s">
        <v>28</v>
      </c>
      <c r="B20" s="35" t="s">
        <v>44</v>
      </c>
      <c r="C20" s="131" t="s">
        <v>31</v>
      </c>
      <c r="D20" s="131" t="s">
        <v>45</v>
      </c>
      <c r="E20" s="51" t="s">
        <v>82</v>
      </c>
      <c r="F20" s="72"/>
      <c r="G20" s="73"/>
      <c r="H20" s="74"/>
      <c r="I20" s="74">
        <v>7</v>
      </c>
      <c r="J20" s="74"/>
      <c r="K20" s="74"/>
      <c r="L20" s="74"/>
      <c r="M20" s="75"/>
      <c r="N20" s="73"/>
      <c r="O20" s="74"/>
      <c r="P20" s="74">
        <v>7</v>
      </c>
      <c r="Q20" s="74"/>
      <c r="R20" s="74"/>
      <c r="S20" s="74"/>
      <c r="T20" s="75"/>
      <c r="U20" s="73"/>
      <c r="V20" s="74"/>
      <c r="W20" s="74">
        <v>7</v>
      </c>
      <c r="X20" s="74"/>
      <c r="Y20" s="74"/>
      <c r="Z20" s="74"/>
      <c r="AA20" s="75"/>
      <c r="AB20" s="73"/>
      <c r="AC20" s="74"/>
      <c r="AD20" s="74">
        <v>7</v>
      </c>
      <c r="AE20" s="74"/>
      <c r="AF20" s="74">
        <v>7</v>
      </c>
      <c r="AG20" s="74"/>
      <c r="AH20" s="75"/>
      <c r="AI20" s="73"/>
      <c r="AJ20" s="74"/>
      <c r="AK20" s="75"/>
      <c r="AL20" s="76">
        <f>IF(SUM(G20:AK20)=0,"",SUM(G20:AK20))</f>
        <v>35</v>
      </c>
      <c r="AM20" s="77">
        <f>IF(OR($C$4="",AL20=""),"",IF(C20="常勤",1,ROUNDDOWN(AL20/$C$4,1)))</f>
        <v>0.1</v>
      </c>
      <c r="AN20" s="78"/>
    </row>
    <row r="21" spans="1:43" ht="29.4" customHeight="1" x14ac:dyDescent="0.55000000000000004">
      <c r="A21" s="159"/>
      <c r="B21" s="37" t="s">
        <v>42</v>
      </c>
      <c r="C21" s="130" t="s">
        <v>31</v>
      </c>
      <c r="D21" s="130" t="s">
        <v>45</v>
      </c>
      <c r="E21" s="52" t="s">
        <v>87</v>
      </c>
      <c r="F21" s="79"/>
      <c r="G21" s="80">
        <v>4</v>
      </c>
      <c r="H21" s="81">
        <v>4</v>
      </c>
      <c r="I21" s="81"/>
      <c r="J21" s="81">
        <v>4</v>
      </c>
      <c r="K21" s="81"/>
      <c r="L21" s="81"/>
      <c r="M21" s="82"/>
      <c r="N21" s="80">
        <v>4</v>
      </c>
      <c r="O21" s="81">
        <v>4</v>
      </c>
      <c r="P21" s="81"/>
      <c r="Q21" s="81">
        <v>4</v>
      </c>
      <c r="R21" s="81"/>
      <c r="S21" s="81"/>
      <c r="T21" s="82"/>
      <c r="U21" s="80">
        <v>4</v>
      </c>
      <c r="V21" s="81">
        <v>4</v>
      </c>
      <c r="W21" s="81"/>
      <c r="X21" s="81">
        <v>4</v>
      </c>
      <c r="Y21" s="81"/>
      <c r="Z21" s="81"/>
      <c r="AA21" s="82"/>
      <c r="AB21" s="80">
        <v>4</v>
      </c>
      <c r="AC21" s="81">
        <v>4</v>
      </c>
      <c r="AD21" s="81"/>
      <c r="AE21" s="81">
        <v>4</v>
      </c>
      <c r="AF21" s="81"/>
      <c r="AG21" s="81"/>
      <c r="AH21" s="82"/>
      <c r="AI21" s="80">
        <v>4</v>
      </c>
      <c r="AJ21" s="81">
        <v>4</v>
      </c>
      <c r="AK21" s="82"/>
      <c r="AL21" s="83">
        <f t="shared" ref="AL21" si="4">IF(SUM(G21:AK21)=0,"",SUM(G21:AK21))</f>
        <v>56</v>
      </c>
      <c r="AM21" s="6">
        <f t="shared" ref="AM21" si="5">IF(OR($C$4="",AL21=""),"",IF(C21="常勤",1,ROUNDDOWN(AL21/$C$4,1)))</f>
        <v>0.3</v>
      </c>
      <c r="AN21" s="84"/>
    </row>
    <row r="22" spans="1:43" ht="29.4" customHeight="1" x14ac:dyDescent="0.55000000000000004">
      <c r="A22" s="159"/>
      <c r="B22" s="37" t="s">
        <v>44</v>
      </c>
      <c r="C22" s="34" t="s">
        <v>31</v>
      </c>
      <c r="D22" s="34" t="s">
        <v>45</v>
      </c>
      <c r="E22" s="52" t="s">
        <v>94</v>
      </c>
      <c r="F22" s="79"/>
      <c r="G22" s="80"/>
      <c r="H22" s="81"/>
      <c r="I22" s="81">
        <v>4</v>
      </c>
      <c r="J22" s="81">
        <v>4</v>
      </c>
      <c r="K22" s="81">
        <v>4</v>
      </c>
      <c r="L22" s="81"/>
      <c r="M22" s="82"/>
      <c r="N22" s="80"/>
      <c r="O22" s="81"/>
      <c r="P22" s="81">
        <v>4</v>
      </c>
      <c r="Q22" s="81">
        <v>4</v>
      </c>
      <c r="R22" s="81">
        <v>4</v>
      </c>
      <c r="S22" s="81"/>
      <c r="T22" s="82"/>
      <c r="U22" s="80"/>
      <c r="V22" s="81"/>
      <c r="W22" s="81">
        <v>4</v>
      </c>
      <c r="X22" s="81">
        <v>4</v>
      </c>
      <c r="Y22" s="81">
        <v>4</v>
      </c>
      <c r="Z22" s="81"/>
      <c r="AA22" s="82"/>
      <c r="AB22" s="80"/>
      <c r="AC22" s="81"/>
      <c r="AD22" s="81">
        <v>4</v>
      </c>
      <c r="AE22" s="81">
        <v>4</v>
      </c>
      <c r="AF22" s="81">
        <v>4</v>
      </c>
      <c r="AG22" s="81"/>
      <c r="AH22" s="82"/>
      <c r="AI22" s="80"/>
      <c r="AJ22" s="81"/>
      <c r="AK22" s="82"/>
      <c r="AL22" s="83">
        <f t="shared" ref="AL22:AL24" si="6">IF(SUM(G22:AK22)=0,"",SUM(G22:AK22))</f>
        <v>48</v>
      </c>
      <c r="AM22" s="6">
        <f t="shared" ref="AM22:AM24" si="7">IF(OR($C$4="",AL22=""),"",IF(C22="常勤",1,ROUNDDOWN(AL22/$C$4,1)))</f>
        <v>0.2</v>
      </c>
      <c r="AN22" s="84"/>
    </row>
    <row r="23" spans="1:43" ht="29.4" customHeight="1" x14ac:dyDescent="0.55000000000000004">
      <c r="A23" s="159"/>
      <c r="B23" s="39"/>
      <c r="C23" s="34"/>
      <c r="D23" s="34"/>
      <c r="E23" s="52"/>
      <c r="F23" s="79"/>
      <c r="G23" s="80"/>
      <c r="H23" s="81"/>
      <c r="I23" s="81"/>
      <c r="J23" s="81"/>
      <c r="K23" s="81"/>
      <c r="L23" s="81"/>
      <c r="M23" s="82"/>
      <c r="N23" s="80"/>
      <c r="O23" s="81"/>
      <c r="P23" s="81"/>
      <c r="Q23" s="81"/>
      <c r="R23" s="81"/>
      <c r="S23" s="81"/>
      <c r="T23" s="82"/>
      <c r="U23" s="80"/>
      <c r="V23" s="81"/>
      <c r="W23" s="81"/>
      <c r="X23" s="81"/>
      <c r="Y23" s="81"/>
      <c r="Z23" s="81"/>
      <c r="AA23" s="82"/>
      <c r="AB23" s="80"/>
      <c r="AC23" s="81"/>
      <c r="AD23" s="81"/>
      <c r="AE23" s="81"/>
      <c r="AF23" s="81"/>
      <c r="AG23" s="81"/>
      <c r="AH23" s="82"/>
      <c r="AI23" s="80"/>
      <c r="AJ23" s="81"/>
      <c r="AK23" s="82"/>
      <c r="AL23" s="83" t="str">
        <f t="shared" si="6"/>
        <v/>
      </c>
      <c r="AM23" s="6" t="str">
        <f t="shared" si="7"/>
        <v/>
      </c>
      <c r="AN23" s="84"/>
    </row>
    <row r="24" spans="1:43" ht="29.4" customHeight="1" thickBot="1" x14ac:dyDescent="0.6">
      <c r="A24" s="159"/>
      <c r="B24" s="39"/>
      <c r="C24" s="34"/>
      <c r="D24" s="40"/>
      <c r="E24" s="52"/>
      <c r="F24" s="101"/>
      <c r="G24" s="86"/>
      <c r="H24" s="87"/>
      <c r="I24" s="87"/>
      <c r="J24" s="87"/>
      <c r="K24" s="87"/>
      <c r="L24" s="87"/>
      <c r="M24" s="88"/>
      <c r="N24" s="86"/>
      <c r="O24" s="87"/>
      <c r="P24" s="87"/>
      <c r="Q24" s="87"/>
      <c r="R24" s="87"/>
      <c r="S24" s="87"/>
      <c r="T24" s="88"/>
      <c r="U24" s="86"/>
      <c r="V24" s="87"/>
      <c r="W24" s="87"/>
      <c r="X24" s="87"/>
      <c r="Y24" s="87"/>
      <c r="Z24" s="87"/>
      <c r="AA24" s="88"/>
      <c r="AB24" s="86"/>
      <c r="AC24" s="87"/>
      <c r="AD24" s="87"/>
      <c r="AE24" s="87"/>
      <c r="AF24" s="87"/>
      <c r="AG24" s="87"/>
      <c r="AH24" s="88"/>
      <c r="AI24" s="86"/>
      <c r="AJ24" s="87"/>
      <c r="AK24" s="88"/>
      <c r="AL24" s="83" t="str">
        <f t="shared" si="6"/>
        <v/>
      </c>
      <c r="AM24" s="6" t="str">
        <f t="shared" si="7"/>
        <v/>
      </c>
      <c r="AN24" s="89"/>
    </row>
    <row r="25" spans="1:43" ht="32.4" customHeight="1" thickBot="1" x14ac:dyDescent="0.6">
      <c r="A25" s="160"/>
      <c r="B25" s="10" t="str">
        <f>IF(OR($Y$5="",COUNTA(B20:B24)=0),"",IF(OR($Y$5="6",$Y$5="7",$Y$5="8",$Y$5="9"),IF(COUNTIF(B20:B24,"")+COUNTIF(B20:B24,"その他従業者")=COUNTA(B20:B24)+COUNTBLANK(B20:B24),"児童指導員等不在",""),""))</f>
        <v/>
      </c>
      <c r="C25" s="5" t="str">
        <f>IF(OR($Y$5="",COUNTA(C20:C24)=0),"",IF(OR($Y$5="6",$Y$5="7"),IF(COUNTIF(C20:C24,"常勤")&gt;=1,"","常勤専従不在"),""))</f>
        <v/>
      </c>
      <c r="D25" s="5" t="str">
        <f>IF(OR($Y$5="",COUNTA(D20:D24)=0),"",IF(OR($Y$5="6",$Y$5="8"),IF(COUNTIF(D20:D24,"5年以上")=0,"5年以上不在",""),""))</f>
        <v/>
      </c>
      <c r="E25" s="53"/>
      <c r="F25" s="102"/>
      <c r="G25" s="103"/>
      <c r="H25" s="104"/>
      <c r="I25" s="104"/>
      <c r="J25" s="104"/>
      <c r="K25" s="105"/>
      <c r="L25" s="104"/>
      <c r="M25" s="106"/>
      <c r="N25" s="103"/>
      <c r="O25" s="104"/>
      <c r="P25" s="104"/>
      <c r="Q25" s="104"/>
      <c r="R25" s="105"/>
      <c r="S25" s="104"/>
      <c r="T25" s="106"/>
      <c r="U25" s="103"/>
      <c r="V25" s="104"/>
      <c r="W25" s="104"/>
      <c r="X25" s="104"/>
      <c r="Y25" s="105"/>
      <c r="Z25" s="104"/>
      <c r="AA25" s="106"/>
      <c r="AB25" s="103"/>
      <c r="AC25" s="104"/>
      <c r="AD25" s="104"/>
      <c r="AE25" s="104"/>
      <c r="AF25" s="105"/>
      <c r="AG25" s="104"/>
      <c r="AH25" s="106"/>
      <c r="AI25" s="103"/>
      <c r="AJ25" s="104"/>
      <c r="AK25" s="106"/>
      <c r="AL25" s="107">
        <f>IF(SUM(AL20:AL24)=0,"",SUM(AL20:AL24))</f>
        <v>139</v>
      </c>
      <c r="AM25" s="108">
        <f>IFERROR(ROUNDDOWN(AL25/$C$4,1),"")</f>
        <v>0.7</v>
      </c>
      <c r="AN25" s="109" t="str">
        <f>IF(OR($Y$5="",COUNT(G20:AK24)=0),"",IF(OR($Y$5="4",$Y$5="8",$Y$5="9"),IF(AM25&lt;1,"常勤換算1未満",""),""))</f>
        <v>常勤換算1未満</v>
      </c>
    </row>
    <row r="26" spans="1:43" ht="28.75" customHeight="1" x14ac:dyDescent="0.55000000000000004">
      <c r="A26" s="171" t="s">
        <v>40</v>
      </c>
      <c r="B26" s="35" t="s">
        <v>96</v>
      </c>
      <c r="C26" s="33" t="s">
        <v>79</v>
      </c>
      <c r="D26" s="33" t="s">
        <v>45</v>
      </c>
      <c r="E26" s="51" t="s">
        <v>95</v>
      </c>
      <c r="F26" s="72"/>
      <c r="G26" s="73">
        <v>8</v>
      </c>
      <c r="H26" s="74">
        <v>8</v>
      </c>
      <c r="I26" s="74">
        <v>8</v>
      </c>
      <c r="J26" s="74">
        <v>8</v>
      </c>
      <c r="K26" s="74">
        <v>8</v>
      </c>
      <c r="L26" s="74"/>
      <c r="M26" s="75"/>
      <c r="N26" s="73">
        <v>8</v>
      </c>
      <c r="O26" s="74">
        <v>8</v>
      </c>
      <c r="P26" s="74">
        <v>8</v>
      </c>
      <c r="Q26" s="74">
        <v>8</v>
      </c>
      <c r="R26" s="74">
        <v>8</v>
      </c>
      <c r="S26" s="74"/>
      <c r="T26" s="75"/>
      <c r="U26" s="73">
        <v>8</v>
      </c>
      <c r="V26" s="74">
        <v>8</v>
      </c>
      <c r="W26" s="74">
        <v>8</v>
      </c>
      <c r="X26" s="74">
        <v>8</v>
      </c>
      <c r="Y26" s="74">
        <v>8</v>
      </c>
      <c r="Z26" s="74"/>
      <c r="AA26" s="75"/>
      <c r="AB26" s="73">
        <v>8</v>
      </c>
      <c r="AC26" s="74">
        <v>8</v>
      </c>
      <c r="AD26" s="74">
        <v>8</v>
      </c>
      <c r="AE26" s="74">
        <v>8</v>
      </c>
      <c r="AF26" s="74">
        <v>8</v>
      </c>
      <c r="AG26" s="74"/>
      <c r="AH26" s="75"/>
      <c r="AI26" s="73">
        <v>8</v>
      </c>
      <c r="AJ26" s="74">
        <v>8</v>
      </c>
      <c r="AK26" s="75"/>
      <c r="AL26" s="76">
        <f>IF(SUM(G26:AK26)=0,"",SUM(G26:AK26))</f>
        <v>176</v>
      </c>
      <c r="AM26" s="110">
        <f>IF(OR($C$4="",AL26=""),"",IF(C26="常勤",1,ROUNDDOWN(AL26/$C$4,1)))</f>
        <v>1</v>
      </c>
      <c r="AN26" s="78"/>
    </row>
    <row r="27" spans="1:43" ht="28.75" customHeight="1" x14ac:dyDescent="0.55000000000000004">
      <c r="A27" s="172"/>
      <c r="B27" s="37"/>
      <c r="C27" s="34"/>
      <c r="D27" s="34"/>
      <c r="E27" s="52"/>
      <c r="F27" s="79"/>
      <c r="G27" s="80"/>
      <c r="H27" s="81"/>
      <c r="I27" s="81"/>
      <c r="J27" s="81"/>
      <c r="K27" s="81"/>
      <c r="L27" s="81"/>
      <c r="M27" s="82"/>
      <c r="N27" s="80"/>
      <c r="O27" s="81"/>
      <c r="P27" s="81"/>
      <c r="Q27" s="81"/>
      <c r="R27" s="81"/>
      <c r="S27" s="81"/>
      <c r="T27" s="82"/>
      <c r="U27" s="80"/>
      <c r="V27" s="81"/>
      <c r="W27" s="81"/>
      <c r="X27" s="81"/>
      <c r="Y27" s="81"/>
      <c r="Z27" s="81"/>
      <c r="AA27" s="82"/>
      <c r="AB27" s="80"/>
      <c r="AC27" s="81"/>
      <c r="AD27" s="81"/>
      <c r="AE27" s="81"/>
      <c r="AF27" s="81"/>
      <c r="AG27" s="81"/>
      <c r="AH27" s="82"/>
      <c r="AI27" s="80"/>
      <c r="AJ27" s="81"/>
      <c r="AK27" s="82"/>
      <c r="AL27" s="83" t="str">
        <f t="shared" ref="AL27:AL30" si="8">IF(SUM(G27:AK27)=0,"",SUM(G27:AK27))</f>
        <v/>
      </c>
      <c r="AM27" s="6" t="str">
        <f t="shared" ref="AM27:AM30" si="9">IF(OR($C$4="",AL27=""),"",IF(C27="常勤",1,ROUNDDOWN(AL27/$C$4,1)))</f>
        <v/>
      </c>
      <c r="AN27" s="84"/>
    </row>
    <row r="28" spans="1:43" ht="28.75" customHeight="1" x14ac:dyDescent="0.55000000000000004">
      <c r="A28" s="172"/>
      <c r="B28" s="37"/>
      <c r="C28" s="34"/>
      <c r="D28" s="34"/>
      <c r="E28" s="52"/>
      <c r="F28" s="79"/>
      <c r="G28" s="80"/>
      <c r="H28" s="81"/>
      <c r="I28" s="81"/>
      <c r="J28" s="81"/>
      <c r="K28" s="81"/>
      <c r="L28" s="81"/>
      <c r="M28" s="82"/>
      <c r="N28" s="80"/>
      <c r="O28" s="81"/>
      <c r="P28" s="81"/>
      <c r="Q28" s="81"/>
      <c r="R28" s="81"/>
      <c r="S28" s="81"/>
      <c r="T28" s="82"/>
      <c r="U28" s="80"/>
      <c r="V28" s="81"/>
      <c r="W28" s="81"/>
      <c r="X28" s="81"/>
      <c r="Y28" s="81"/>
      <c r="Z28" s="81"/>
      <c r="AA28" s="82"/>
      <c r="AB28" s="80"/>
      <c r="AC28" s="81"/>
      <c r="AD28" s="81"/>
      <c r="AE28" s="81"/>
      <c r="AF28" s="81"/>
      <c r="AG28" s="81"/>
      <c r="AH28" s="82"/>
      <c r="AI28" s="80"/>
      <c r="AJ28" s="81"/>
      <c r="AK28" s="82"/>
      <c r="AL28" s="83" t="str">
        <f t="shared" si="8"/>
        <v/>
      </c>
      <c r="AM28" s="6" t="str">
        <f t="shared" si="9"/>
        <v/>
      </c>
      <c r="AN28" s="84"/>
    </row>
    <row r="29" spans="1:43" ht="28.75" customHeight="1" x14ac:dyDescent="0.55000000000000004">
      <c r="A29" s="172"/>
      <c r="B29" s="39"/>
      <c r="C29" s="34"/>
      <c r="D29" s="34"/>
      <c r="E29" s="52"/>
      <c r="F29" s="79"/>
      <c r="G29" s="80"/>
      <c r="H29" s="81"/>
      <c r="I29" s="81"/>
      <c r="J29" s="81"/>
      <c r="K29" s="81"/>
      <c r="L29" s="81"/>
      <c r="M29" s="82"/>
      <c r="N29" s="80"/>
      <c r="O29" s="81"/>
      <c r="P29" s="81"/>
      <c r="Q29" s="81"/>
      <c r="R29" s="81"/>
      <c r="S29" s="81"/>
      <c r="T29" s="82"/>
      <c r="U29" s="80"/>
      <c r="V29" s="81"/>
      <c r="W29" s="81"/>
      <c r="X29" s="81"/>
      <c r="Y29" s="81"/>
      <c r="Z29" s="81"/>
      <c r="AA29" s="82"/>
      <c r="AB29" s="80"/>
      <c r="AC29" s="81"/>
      <c r="AD29" s="81"/>
      <c r="AE29" s="81"/>
      <c r="AF29" s="81"/>
      <c r="AG29" s="81"/>
      <c r="AH29" s="82"/>
      <c r="AI29" s="80"/>
      <c r="AJ29" s="81"/>
      <c r="AK29" s="82"/>
      <c r="AL29" s="83" t="str">
        <f t="shared" si="8"/>
        <v/>
      </c>
      <c r="AM29" s="6" t="str">
        <f t="shared" si="9"/>
        <v/>
      </c>
      <c r="AN29" s="84"/>
    </row>
    <row r="30" spans="1:43" ht="28.75" customHeight="1" thickBot="1" x14ac:dyDescent="0.6">
      <c r="A30" s="172"/>
      <c r="B30" s="39"/>
      <c r="C30" s="34"/>
      <c r="D30" s="34"/>
      <c r="E30" s="52"/>
      <c r="F30" s="85"/>
      <c r="G30" s="86"/>
      <c r="H30" s="87"/>
      <c r="I30" s="87"/>
      <c r="J30" s="87"/>
      <c r="K30" s="87"/>
      <c r="L30" s="87"/>
      <c r="M30" s="88"/>
      <c r="N30" s="86"/>
      <c r="O30" s="87"/>
      <c r="P30" s="87"/>
      <c r="Q30" s="87"/>
      <c r="R30" s="87"/>
      <c r="S30" s="87"/>
      <c r="T30" s="88"/>
      <c r="U30" s="86"/>
      <c r="V30" s="87"/>
      <c r="W30" s="87"/>
      <c r="X30" s="87"/>
      <c r="Y30" s="87"/>
      <c r="Z30" s="87"/>
      <c r="AA30" s="88"/>
      <c r="AB30" s="86"/>
      <c r="AC30" s="87"/>
      <c r="AD30" s="87"/>
      <c r="AE30" s="87"/>
      <c r="AF30" s="87"/>
      <c r="AG30" s="87"/>
      <c r="AH30" s="88"/>
      <c r="AI30" s="86"/>
      <c r="AJ30" s="87"/>
      <c r="AK30" s="88"/>
      <c r="AL30" s="83" t="str">
        <f t="shared" si="8"/>
        <v/>
      </c>
      <c r="AM30" s="6" t="str">
        <f t="shared" si="9"/>
        <v/>
      </c>
      <c r="AN30" s="89"/>
    </row>
    <row r="31" spans="1:43" ht="24.65" customHeight="1" thickBot="1" x14ac:dyDescent="0.6">
      <c r="A31" s="173"/>
      <c r="B31" s="149" t="str">
        <f>IF(OR($Y$6="",COUNTA(B26:B30)=0),"",IF($Y$6="2",IF(OR(AND(OR(B26="児童指導員",B26="保育士"),D26="5年未満"),AND(OR(B27="児童指導員",B27="保育士"),D27="5年未満"),AND(OR(B29="児童指導員",B29="保育士"),D29="5年未満"),AND(OR(B30="児童指導員",B30="保育士"),D30="5年未満")),"児童指導員・保育士は5年以上のみ",""),""))</f>
        <v/>
      </c>
      <c r="C31" s="150"/>
      <c r="D31" s="151"/>
      <c r="E31" s="53"/>
      <c r="F31" s="102"/>
      <c r="G31" s="103"/>
      <c r="H31" s="104"/>
      <c r="I31" s="104"/>
      <c r="J31" s="104"/>
      <c r="K31" s="105"/>
      <c r="L31" s="104"/>
      <c r="M31" s="106"/>
      <c r="N31" s="103"/>
      <c r="O31" s="104"/>
      <c r="P31" s="104"/>
      <c r="Q31" s="104"/>
      <c r="R31" s="105"/>
      <c r="S31" s="104"/>
      <c r="T31" s="106"/>
      <c r="U31" s="103"/>
      <c r="V31" s="104"/>
      <c r="W31" s="104"/>
      <c r="X31" s="104"/>
      <c r="Y31" s="105"/>
      <c r="Z31" s="104"/>
      <c r="AA31" s="106"/>
      <c r="AB31" s="103"/>
      <c r="AC31" s="104"/>
      <c r="AD31" s="104"/>
      <c r="AE31" s="104"/>
      <c r="AF31" s="105"/>
      <c r="AG31" s="104"/>
      <c r="AH31" s="106"/>
      <c r="AI31" s="103"/>
      <c r="AJ31" s="104"/>
      <c r="AK31" s="106"/>
      <c r="AL31" s="107">
        <f>IF(SUM(AL26:AL30)=0,"",SUM(AL26:AL30))</f>
        <v>176</v>
      </c>
      <c r="AM31" s="77">
        <f>IFERROR(ROUNDDOWN(AL31/$C$4,1),"")</f>
        <v>1</v>
      </c>
      <c r="AN31" s="109" t="str">
        <f>IF(OR($Y$6="",COUNT(G26:AK30)=0),"",IF($Y$6="2",IF(AM31&lt;1,"常勤換算1未満",""),""))</f>
        <v/>
      </c>
      <c r="AQ31" s="4"/>
    </row>
    <row r="32" spans="1:43" ht="24.65" customHeight="1" x14ac:dyDescent="0.55000000000000004">
      <c r="A32" s="142" t="s">
        <v>46</v>
      </c>
      <c r="B32" s="24"/>
      <c r="C32" s="17"/>
      <c r="D32" s="12"/>
      <c r="E32" s="54"/>
      <c r="F32" s="90"/>
      <c r="G32" s="111"/>
      <c r="H32" s="112"/>
      <c r="I32" s="112"/>
      <c r="J32" s="112"/>
      <c r="K32" s="112"/>
      <c r="L32" s="112"/>
      <c r="M32" s="113"/>
      <c r="N32" s="111"/>
      <c r="O32" s="112"/>
      <c r="P32" s="112"/>
      <c r="Q32" s="112"/>
      <c r="R32" s="112"/>
      <c r="S32" s="112"/>
      <c r="T32" s="113"/>
      <c r="U32" s="111"/>
      <c r="V32" s="112"/>
      <c r="W32" s="112"/>
      <c r="X32" s="112"/>
      <c r="Y32" s="112"/>
      <c r="Z32" s="112"/>
      <c r="AA32" s="113"/>
      <c r="AB32" s="111"/>
      <c r="AC32" s="112"/>
      <c r="AD32" s="112"/>
      <c r="AE32" s="112"/>
      <c r="AF32" s="112"/>
      <c r="AG32" s="112"/>
      <c r="AH32" s="113"/>
      <c r="AI32" s="111"/>
      <c r="AJ32" s="112"/>
      <c r="AK32" s="113"/>
      <c r="AL32" s="114" t="str">
        <f>IF(SUM(G32:AK32)=0,"",SUM(G32:AK32))</f>
        <v/>
      </c>
      <c r="AM32" s="115" t="str">
        <f>IF(AL32="","",(ROUNDDOWN(AL32/$C$4,1)))</f>
        <v/>
      </c>
      <c r="AN32" s="116"/>
    </row>
    <row r="33" spans="1:41" ht="24.65" customHeight="1" x14ac:dyDescent="0.55000000000000004">
      <c r="A33" s="143"/>
      <c r="B33" s="45"/>
      <c r="C33" s="43"/>
      <c r="D33" s="44"/>
      <c r="E33" s="55"/>
      <c r="F33" s="117"/>
      <c r="G33" s="118"/>
      <c r="H33" s="119"/>
      <c r="I33" s="119"/>
      <c r="J33" s="119"/>
      <c r="K33" s="119"/>
      <c r="L33" s="119"/>
      <c r="M33" s="120"/>
      <c r="N33" s="118"/>
      <c r="O33" s="119"/>
      <c r="P33" s="119"/>
      <c r="Q33" s="119"/>
      <c r="R33" s="119"/>
      <c r="S33" s="119"/>
      <c r="T33" s="120"/>
      <c r="U33" s="118"/>
      <c r="V33" s="119"/>
      <c r="W33" s="119"/>
      <c r="X33" s="119"/>
      <c r="Y33" s="119"/>
      <c r="Z33" s="119"/>
      <c r="AA33" s="120"/>
      <c r="AB33" s="118"/>
      <c r="AC33" s="119"/>
      <c r="AD33" s="119"/>
      <c r="AE33" s="119"/>
      <c r="AF33" s="119"/>
      <c r="AG33" s="119"/>
      <c r="AH33" s="120"/>
      <c r="AI33" s="118"/>
      <c r="AJ33" s="119"/>
      <c r="AK33" s="120"/>
      <c r="AL33" s="121" t="str">
        <f>IF(SUM(G33:AK33)=0,"",SUM(G33:AK33))</f>
        <v/>
      </c>
      <c r="AM33" s="122" t="str">
        <f>IF(AL33="","",(ROUNDDOWN(AL33/$C$4,1)))</f>
        <v/>
      </c>
      <c r="AN33" s="123"/>
    </row>
    <row r="34" spans="1:41" ht="24.65" customHeight="1" x14ac:dyDescent="0.55000000000000004">
      <c r="A34" s="143"/>
      <c r="B34" s="45"/>
      <c r="C34" s="43"/>
      <c r="D34" s="44"/>
      <c r="E34" s="55"/>
      <c r="F34" s="117"/>
      <c r="G34" s="118"/>
      <c r="H34" s="119"/>
      <c r="I34" s="119"/>
      <c r="J34" s="119"/>
      <c r="K34" s="119"/>
      <c r="L34" s="119"/>
      <c r="M34" s="120"/>
      <c r="N34" s="118"/>
      <c r="O34" s="119"/>
      <c r="P34" s="119"/>
      <c r="Q34" s="119"/>
      <c r="R34" s="119"/>
      <c r="S34" s="119"/>
      <c r="T34" s="120"/>
      <c r="U34" s="118"/>
      <c r="V34" s="119"/>
      <c r="W34" s="119"/>
      <c r="X34" s="119"/>
      <c r="Y34" s="119"/>
      <c r="Z34" s="119"/>
      <c r="AA34" s="120"/>
      <c r="AB34" s="118"/>
      <c r="AC34" s="119"/>
      <c r="AD34" s="119"/>
      <c r="AE34" s="119"/>
      <c r="AF34" s="119"/>
      <c r="AG34" s="119"/>
      <c r="AH34" s="120"/>
      <c r="AI34" s="118"/>
      <c r="AJ34" s="119"/>
      <c r="AK34" s="120"/>
      <c r="AL34" s="121" t="str">
        <f>IF(SUM(G34:AK34)=0,"",SUM(G34:AK34))</f>
        <v/>
      </c>
      <c r="AM34" s="122" t="str">
        <f>IF(AL34="","",(ROUNDDOWN(AL34/$C$4,1)))</f>
        <v/>
      </c>
      <c r="AN34" s="123"/>
    </row>
    <row r="35" spans="1:41" ht="24.65" customHeight="1" thickBot="1" x14ac:dyDescent="0.6">
      <c r="A35" s="144"/>
      <c r="B35" s="28"/>
      <c r="C35" s="16"/>
      <c r="D35" s="29"/>
      <c r="E35" s="56"/>
      <c r="F35" s="101"/>
      <c r="G35" s="124"/>
      <c r="H35" s="125"/>
      <c r="I35" s="125"/>
      <c r="J35" s="125"/>
      <c r="K35" s="125"/>
      <c r="L35" s="125"/>
      <c r="M35" s="126"/>
      <c r="N35" s="124"/>
      <c r="O35" s="125"/>
      <c r="P35" s="125"/>
      <c r="Q35" s="125"/>
      <c r="R35" s="125"/>
      <c r="S35" s="125"/>
      <c r="T35" s="126"/>
      <c r="U35" s="124"/>
      <c r="V35" s="125"/>
      <c r="W35" s="125"/>
      <c r="X35" s="125"/>
      <c r="Y35" s="125"/>
      <c r="Z35" s="125"/>
      <c r="AA35" s="126"/>
      <c r="AB35" s="124"/>
      <c r="AC35" s="125"/>
      <c r="AD35" s="125"/>
      <c r="AE35" s="125"/>
      <c r="AF35" s="125"/>
      <c r="AG35" s="125"/>
      <c r="AH35" s="126"/>
      <c r="AI35" s="124"/>
      <c r="AJ35" s="125"/>
      <c r="AK35" s="126"/>
      <c r="AL35" s="127" t="str">
        <f>IF(SUM(G35:AK35)=0,"",SUM(G35:AK35))</f>
        <v/>
      </c>
      <c r="AM35" s="128" t="str">
        <f>IF(AL35="","",(ROUNDDOWN(AL35/$C$4,1)))</f>
        <v/>
      </c>
      <c r="AN35" s="129"/>
    </row>
    <row r="36" spans="1:41" s="4" customFormat="1" ht="17.25" customHeight="1" x14ac:dyDescent="0.55000000000000004">
      <c r="B36" s="161" t="s">
        <v>56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</row>
    <row r="37" spans="1:41" ht="17.25" customHeight="1" x14ac:dyDescent="0.55000000000000004">
      <c r="B37" s="161" t="s">
        <v>57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</row>
    <row r="38" spans="1:41" ht="17.25" customHeight="1" x14ac:dyDescent="0.55000000000000004">
      <c r="B38" s="192" t="s">
        <v>70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</row>
    <row r="39" spans="1:41" s="3" customFormat="1" ht="15" customHeight="1" x14ac:dyDescent="0.55000000000000004">
      <c r="B39" s="145" t="s">
        <v>67</v>
      </c>
      <c r="C39" s="145"/>
      <c r="D39" s="145"/>
      <c r="E39" s="145"/>
      <c r="F39" s="145"/>
      <c r="G39" s="145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41" s="3" customFormat="1" ht="15" customHeight="1" x14ac:dyDescent="0.55000000000000004">
      <c r="B40" s="146" t="s">
        <v>0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8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s="3" customFormat="1" ht="10.25" customHeight="1" x14ac:dyDescent="0.55000000000000004">
      <c r="B41" s="184"/>
      <c r="C41" s="177" t="s">
        <v>47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8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s="3" customFormat="1" ht="10.25" customHeight="1" x14ac:dyDescent="0.55000000000000004">
      <c r="B42" s="185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80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s="3" customFormat="1" ht="10.25" customHeight="1" x14ac:dyDescent="0.55000000000000004">
      <c r="B43" s="186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2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41" s="3" customFormat="1" ht="15" customHeight="1" x14ac:dyDescent="0.55000000000000004">
      <c r="B44" s="146" t="s">
        <v>48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8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41" s="3" customFormat="1" ht="15" customHeight="1" x14ac:dyDescent="0.55000000000000004">
      <c r="B45" s="146" t="s">
        <v>1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8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41" s="3" customFormat="1" ht="15" customHeight="1" x14ac:dyDescent="0.55000000000000004">
      <c r="B46" s="19"/>
      <c r="C46" s="187" t="s">
        <v>49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8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41" s="3" customFormat="1" ht="15" customHeight="1" x14ac:dyDescent="0.55000000000000004">
      <c r="B47" s="146" t="s">
        <v>2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8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23"/>
    </row>
    <row r="48" spans="1:41" ht="10.25" customHeight="1" x14ac:dyDescent="0.55000000000000004">
      <c r="B48" s="174"/>
      <c r="C48" s="177" t="s">
        <v>50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8"/>
    </row>
    <row r="49" spans="2:27" ht="10.25" customHeight="1" x14ac:dyDescent="0.55000000000000004">
      <c r="B49" s="175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80"/>
    </row>
    <row r="50" spans="2:27" ht="10.25" customHeight="1" x14ac:dyDescent="0.55000000000000004">
      <c r="B50" s="175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80"/>
    </row>
    <row r="51" spans="2:27" ht="10.25" customHeight="1" x14ac:dyDescent="0.55000000000000004">
      <c r="B51" s="175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80"/>
    </row>
    <row r="52" spans="2:27" ht="10.25" customHeight="1" x14ac:dyDescent="0.55000000000000004">
      <c r="B52" s="176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2"/>
    </row>
    <row r="53" spans="2:27" ht="16.25" customHeight="1" x14ac:dyDescent="0.55000000000000004">
      <c r="B53" s="183" t="s">
        <v>43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</row>
    <row r="54" spans="2:27" x14ac:dyDescent="0.55000000000000004">
      <c r="B54" s="21"/>
    </row>
  </sheetData>
  <sheetProtection insertColumns="0" insertRows="0"/>
  <protectedRanges>
    <protectedRange sqref="E14:E17 B14:C17 B26:E30 G26:AK30 G20:AK24 G14:AK17 AN14:AN17 AN20:AN24 AN26:AN30 H8 F8 C5:E6 C3:D4 K4:S6 G10:AK10 F9:T9 AB9:AN9 AN32:AN35 G32:AK35 E32:E35 B32:C35 AQ3 AQ5 B20:E24" name="範囲1"/>
  </protectedRanges>
  <mergeCells count="79">
    <mergeCell ref="B53:AA53"/>
    <mergeCell ref="B38:AN38"/>
    <mergeCell ref="B39:G39"/>
    <mergeCell ref="B40:AA40"/>
    <mergeCell ref="B41:B43"/>
    <mergeCell ref="C41:AA43"/>
    <mergeCell ref="B44:AA44"/>
    <mergeCell ref="B45:AA45"/>
    <mergeCell ref="C46:AA46"/>
    <mergeCell ref="B47:AA47"/>
    <mergeCell ref="B48:B52"/>
    <mergeCell ref="C48:AA52"/>
    <mergeCell ref="A20:A25"/>
    <mergeCell ref="A26:A31"/>
    <mergeCell ref="B31:D31"/>
    <mergeCell ref="A32:A35"/>
    <mergeCell ref="B36:AN36"/>
    <mergeCell ref="B37:AN37"/>
    <mergeCell ref="AN11:AN13"/>
    <mergeCell ref="A14:A19"/>
    <mergeCell ref="B18:E18"/>
    <mergeCell ref="AL18:AL19"/>
    <mergeCell ref="AM18:AM19"/>
    <mergeCell ref="AN18:AN19"/>
    <mergeCell ref="B19:E19"/>
    <mergeCell ref="N11:T11"/>
    <mergeCell ref="U11:AA11"/>
    <mergeCell ref="AB11:AH11"/>
    <mergeCell ref="AI11:AK11"/>
    <mergeCell ref="AL11:AL13"/>
    <mergeCell ref="AM11:AM13"/>
    <mergeCell ref="A11:A13"/>
    <mergeCell ref="B11:B13"/>
    <mergeCell ref="C11:C13"/>
    <mergeCell ref="D11:D13"/>
    <mergeCell ref="E11:E13"/>
    <mergeCell ref="G11:M11"/>
    <mergeCell ref="AH6:AK6"/>
    <mergeCell ref="B9:E9"/>
    <mergeCell ref="F9:T9"/>
    <mergeCell ref="U9:AA9"/>
    <mergeCell ref="AB9:AN9"/>
    <mergeCell ref="B10:E10"/>
    <mergeCell ref="U5:X5"/>
    <mergeCell ref="Y5:AA5"/>
    <mergeCell ref="AC5:AG5"/>
    <mergeCell ref="AH5:AK5"/>
    <mergeCell ref="C6:E6"/>
    <mergeCell ref="G6:J6"/>
    <mergeCell ref="K6:M6"/>
    <mergeCell ref="N6:P6"/>
    <mergeCell ref="Q6:S6"/>
    <mergeCell ref="U6:X6"/>
    <mergeCell ref="Y6:AA6"/>
    <mergeCell ref="AC6:AG6"/>
    <mergeCell ref="C5:E5"/>
    <mergeCell ref="G5:J5"/>
    <mergeCell ref="K5:M5"/>
    <mergeCell ref="N5:P5"/>
    <mergeCell ref="Q5:S5"/>
    <mergeCell ref="U3:X3"/>
    <mergeCell ref="Y3:Z3"/>
    <mergeCell ref="AC3:AG3"/>
    <mergeCell ref="AH3:AK3"/>
    <mergeCell ref="C4:D4"/>
    <mergeCell ref="G4:J4"/>
    <mergeCell ref="K4:M4"/>
    <mergeCell ref="N4:P4"/>
    <mergeCell ref="Q4:S4"/>
    <mergeCell ref="U4:X4"/>
    <mergeCell ref="Q3:S3"/>
    <mergeCell ref="Y4:AA4"/>
    <mergeCell ref="AC4:AG4"/>
    <mergeCell ref="AH4:AK4"/>
    <mergeCell ref="B1:I1"/>
    <mergeCell ref="C3:D3"/>
    <mergeCell ref="G3:J3"/>
    <mergeCell ref="K3:M3"/>
    <mergeCell ref="N3:P3"/>
  </mergeCells>
  <phoneticPr fontId="1"/>
  <conditionalFormatting sqref="G18:AK19">
    <cfRule type="cellIs" dxfId="17" priority="16" operator="equal">
      <formula>"×"</formula>
    </cfRule>
  </conditionalFormatting>
  <conditionalFormatting sqref="C25">
    <cfRule type="expression" dxfId="16" priority="15">
      <formula>$C$25="常勤専従不在"</formula>
    </cfRule>
  </conditionalFormatting>
  <conditionalFormatting sqref="B25">
    <cfRule type="expression" dxfId="15" priority="14">
      <formula>$B$25="児童指導員等不在"</formula>
    </cfRule>
  </conditionalFormatting>
  <conditionalFormatting sqref="D25">
    <cfRule type="expression" dxfId="14" priority="13">
      <formula>$D$25="5年以上不在"</formula>
    </cfRule>
  </conditionalFormatting>
  <conditionalFormatting sqref="AN25">
    <cfRule type="expression" dxfId="13" priority="12">
      <formula>$AN$25="常勤換算1未満"</formula>
    </cfRule>
  </conditionalFormatting>
  <conditionalFormatting sqref="B31">
    <cfRule type="expression" dxfId="12" priority="11">
      <formula>$B$31="児童指導員・保育士は5年以上のみ"</formula>
    </cfRule>
  </conditionalFormatting>
  <conditionalFormatting sqref="AN31">
    <cfRule type="expression" dxfId="11" priority="10">
      <formula>$AN$31="常勤換算1未満"</formula>
    </cfRule>
  </conditionalFormatting>
  <conditionalFormatting sqref="Y3">
    <cfRule type="expression" dxfId="10" priority="9">
      <formula>$Y$3="未入力"</formula>
    </cfRule>
  </conditionalFormatting>
  <conditionalFormatting sqref="Y4">
    <cfRule type="expression" dxfId="9" priority="7">
      <formula>$Y$4="時間数不足"</formula>
    </cfRule>
    <cfRule type="expression" dxfId="8" priority="8">
      <formula>$Y$4="未入力"</formula>
    </cfRule>
  </conditionalFormatting>
  <conditionalFormatting sqref="Y5">
    <cfRule type="expression" dxfId="7" priority="6">
      <formula>$Y$5="未入力"</formula>
    </cfRule>
  </conditionalFormatting>
  <conditionalFormatting sqref="Y6">
    <cfRule type="expression" dxfId="6" priority="5">
      <formula>$Y$6="未入力"</formula>
    </cfRule>
  </conditionalFormatting>
  <conditionalFormatting sqref="AH3">
    <cfRule type="expression" dxfId="5" priority="4">
      <formula>$AH$3="未入力あり"</formula>
    </cfRule>
  </conditionalFormatting>
  <conditionalFormatting sqref="AH6">
    <cfRule type="expression" dxfId="4" priority="3">
      <formula>$AH$6="エラーあり"</formula>
    </cfRule>
  </conditionalFormatting>
  <conditionalFormatting sqref="AH5">
    <cfRule type="expression" dxfId="3" priority="2">
      <formula>$AH$5="エラーあり"</formula>
    </cfRule>
  </conditionalFormatting>
  <conditionalFormatting sqref="AH4">
    <cfRule type="expression" dxfId="2" priority="1">
      <formula>$AH$4="エラーあり"</formula>
    </cfRule>
  </conditionalFormatting>
  <conditionalFormatting sqref="B20:AN24">
    <cfRule type="expression" dxfId="1" priority="17">
      <formula>$Y$5="1"</formula>
    </cfRule>
  </conditionalFormatting>
  <conditionalFormatting sqref="B26:AN30">
    <cfRule type="expression" dxfId="0" priority="18">
      <formula>$Y$6="1"</formula>
    </cfRule>
  </conditionalFormatting>
  <dataValidations count="10">
    <dataValidation type="list" allowBlank="1" showInputMessage="1" showErrorMessage="1" sqref="B32:B35">
      <formula1>"運転手(専属）,運転手(兼務）"</formula1>
    </dataValidation>
    <dataValidation type="list" allowBlank="1" showInputMessage="1" showErrorMessage="1" sqref="AB9:AN9">
      <formula1>"児童発達支援,放課後等デイサービス,児童発達支援と放課後等デイサービスの多機能"</formula1>
    </dataValidation>
    <dataValidation type="list" allowBlank="1" showInputMessage="1" showErrorMessage="1" sqref="C14:C17 C26:C30 C20:C24">
      <formula1>"常勤,非常勤,常勤(複数区分に分割)"</formula1>
    </dataValidation>
    <dataValidation type="list" allowBlank="1" showInputMessage="1" showErrorMessage="1" sqref="B26">
      <formula1>"理学療法士,作業療法士,言語聴覚士,保育士,児童指導員,心理担当職員,視覚障がい児支援担当職員"</formula1>
    </dataValidation>
    <dataValidation type="list" allowBlank="1" showInputMessage="1" showErrorMessage="1" sqref="C6:E6">
      <formula1>"1.なし,2.あり"</formula1>
    </dataValidation>
    <dataValidation type="list" allowBlank="1" showInputMessage="1" showErrorMessage="1" sqref="C5:E5">
      <formula1>"1.なし,4.その他従業者,6.常勤専従（経験５年以上）,7.常勤専従（経験５年未満）,8.常勤換算（経験５年以上）,9.常勤換算（経験５年未満）"</formula1>
    </dataValidation>
    <dataValidation type="list" allowBlank="1" showInputMessage="1" showErrorMessage="1" sqref="B20:B24 B27:B30">
      <formula1>"その他従業者,児童指導員,保育士,理学療法士,作業療法士,言語聴覚士,手話通訳士,手話通訳者,特別支援学校免許取得者,心理担当職員（公認心理士等）,視覚障がい児支援担当職員（研修修了者等）,強度行動障がい支援者養成研修（基礎研修）修了者"</formula1>
    </dataValidation>
    <dataValidation type="list" allowBlank="1" showInputMessage="1" showErrorMessage="1" sqref="D26:D30 D20:D24">
      <formula1>"5年以上,5年未満"</formula1>
    </dataValidation>
    <dataValidation type="list" allowBlank="1" showInputMessage="1" showErrorMessage="1" sqref="C32:C35">
      <formula1>"常勤,非常勤"</formula1>
    </dataValidation>
    <dataValidation type="list" allowBlank="1" showInputMessage="1" showErrorMessage="1" sqref="B14:B17">
      <formula1>"児童指導員,保育士,機能訓練担当職員,看護職員"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5" fitToHeight="2" orientation="landscape" r:id="rId1"/>
  <headerFooter alignWithMargins="0"/>
  <rowBreaks count="1" manualBreakCount="1">
    <brk id="38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児童指導員等加配加算・専門的支援体制加算チェック表</vt:lpstr>
      <vt:lpstr>記載例</vt:lpstr>
      <vt:lpstr>記載例!Print_Area</vt:lpstr>
      <vt:lpstr>児童指導員等加配加算・専門的支援体制加算チェック表!Print_Area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2024-06-03T05:41:56Z</cp:lastPrinted>
  <dcterms:created xsi:type="dcterms:W3CDTF">2021-03-17T06:15:05Z</dcterms:created>
  <dcterms:modified xsi:type="dcterms:W3CDTF">2024-06-04T04:48:51Z</dcterms:modified>
</cp:coreProperties>
</file>