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regfs3.pckk.jp\1173D837_（仮称）地域共生ステ_仕掛品\40_作業フォルダ\42_要求水準書\別添資料\"/>
    </mc:Choice>
  </mc:AlternateContent>
  <xr:revisionPtr revIDLastSave="0" documentId="13_ncr:1_{8DFB8D70-80F4-4252-BE57-F1BDD36191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簡便法【10年確率】" sheetId="4" r:id="rId1"/>
    <sheet name="流出係数" sheetId="5" r:id="rId2"/>
  </sheets>
  <definedNames>
    <definedName name="_xlnm.Print_Area" localSheetId="0">簡便法【10年確率】!$A$1:$J$43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0" i="4"/>
  <c r="F41" i="4" s="1"/>
  <c r="F33" i="4" s="1"/>
  <c r="F34" i="4" s="1"/>
  <c r="F31" i="4" s="1"/>
  <c r="F30" i="4" s="1"/>
  <c r="F28" i="4" s="1"/>
  <c r="F24" i="4"/>
  <c r="F22" i="4"/>
  <c r="F23" i="4" s="1"/>
  <c r="F15" i="4" s="1"/>
  <c r="F16" i="4" s="1"/>
  <c r="F13" i="4" s="1"/>
  <c r="F12" i="4" s="1"/>
  <c r="F10" i="4" s="1"/>
</calcChain>
</file>

<file path=xl/sharedStrings.xml><?xml version="1.0" encoding="utf-8"?>
<sst xmlns="http://schemas.openxmlformats.org/spreadsheetml/2006/main" count="111" uniqueCount="52">
  <si>
    <t>Ａ</t>
    <phoneticPr fontId="1"/>
  </si>
  <si>
    <t>f</t>
    <phoneticPr fontId="1"/>
  </si>
  <si>
    <t>：</t>
    <phoneticPr fontId="1"/>
  </si>
  <si>
    <t>Vi</t>
    <phoneticPr fontId="1"/>
  </si>
  <si>
    <t>容量</t>
    <rPh sb="0" eb="2">
      <t>ヨウリョウ</t>
    </rPh>
    <phoneticPr fontId="1"/>
  </si>
  <si>
    <t>m3</t>
    <phoneticPr fontId="1"/>
  </si>
  <si>
    <t>ri</t>
    <phoneticPr fontId="1"/>
  </si>
  <si>
    <t>rc</t>
    <phoneticPr fontId="1"/>
  </si>
  <si>
    <t>ti</t>
    <phoneticPr fontId="1"/>
  </si>
  <si>
    <t>降雨強度曲線上の任意継続時間</t>
    <rPh sb="0" eb="2">
      <t>コウウ</t>
    </rPh>
    <rPh sb="2" eb="4">
      <t>キョウド</t>
    </rPh>
    <rPh sb="4" eb="7">
      <t>キョクセンジョウ</t>
    </rPh>
    <rPh sb="8" eb="10">
      <t>ニンイ</t>
    </rPh>
    <rPh sb="10" eb="12">
      <t>ケイゾク</t>
    </rPh>
    <rPh sb="12" eb="14">
      <t>ジカン</t>
    </rPh>
    <phoneticPr fontId="1"/>
  </si>
  <si>
    <t>相当降雨強度</t>
    <rPh sb="0" eb="2">
      <t>ソウトウ</t>
    </rPh>
    <rPh sb="2" eb="4">
      <t>コウウ</t>
    </rPh>
    <rPh sb="4" eb="6">
      <t>キョウド</t>
    </rPh>
    <phoneticPr fontId="1"/>
  </si>
  <si>
    <t>放流量Qcに相当する降雨強度</t>
    <rPh sb="0" eb="2">
      <t>ホウリュウ</t>
    </rPh>
    <rPh sb="2" eb="3">
      <t>リョウ</t>
    </rPh>
    <rPh sb="6" eb="8">
      <t>ソウトウ</t>
    </rPh>
    <rPh sb="10" eb="12">
      <t>コウウ</t>
    </rPh>
    <rPh sb="12" eb="14">
      <t>キョウド</t>
    </rPh>
    <phoneticPr fontId="1"/>
  </si>
  <si>
    <t>mm/h</t>
    <phoneticPr fontId="1"/>
  </si>
  <si>
    <t>降雨継続時間</t>
    <rPh sb="0" eb="2">
      <t>コウウ</t>
    </rPh>
    <rPh sb="2" eb="4">
      <t>ケイゾク</t>
    </rPh>
    <rPh sb="4" eb="6">
      <t>ジカン</t>
    </rPh>
    <phoneticPr fontId="1"/>
  </si>
  <si>
    <t>分</t>
    <rPh sb="0" eb="1">
      <t>フン</t>
    </rPh>
    <phoneticPr fontId="1"/>
  </si>
  <si>
    <t>集水面積</t>
    <rPh sb="0" eb="2">
      <t>シュウスイ</t>
    </rPh>
    <rPh sb="2" eb="4">
      <t>メンセキ</t>
    </rPh>
    <phoneticPr fontId="1"/>
  </si>
  <si>
    <t>ha</t>
    <phoneticPr fontId="1"/>
  </si>
  <si>
    <t>許容放流量</t>
    <rPh sb="0" eb="2">
      <t>キョヨウ</t>
    </rPh>
    <rPh sb="2" eb="4">
      <t>ホウリュウ</t>
    </rPh>
    <rPh sb="4" eb="5">
      <t>リョウ</t>
    </rPh>
    <phoneticPr fontId="1"/>
  </si>
  <si>
    <t>流出係数（開発後）</t>
    <rPh sb="0" eb="2">
      <t>リュウシュツ</t>
    </rPh>
    <rPh sb="2" eb="4">
      <t>ケイスウ</t>
    </rPh>
    <rPh sb="5" eb="7">
      <t>カイハツ</t>
    </rPh>
    <rPh sb="7" eb="8">
      <t>ゴ</t>
    </rPh>
    <phoneticPr fontId="1"/>
  </si>
  <si>
    <t>f0</t>
    <phoneticPr fontId="1"/>
  </si>
  <si>
    <t>流出係数（開発前）</t>
    <rPh sb="0" eb="2">
      <t>リュウシュツ</t>
    </rPh>
    <rPh sb="2" eb="4">
      <t>ケイスウ</t>
    </rPh>
    <rPh sb="5" eb="7">
      <t>カイハツ</t>
    </rPh>
    <rPh sb="7" eb="8">
      <t>マエ</t>
    </rPh>
    <phoneticPr fontId="1"/>
  </si>
  <si>
    <t>fk</t>
    <phoneticPr fontId="1"/>
  </si>
  <si>
    <t>流出係数（下水道計画）</t>
    <rPh sb="0" eb="2">
      <t>リュウシュツ</t>
    </rPh>
    <rPh sb="2" eb="4">
      <t>ケイスウ</t>
    </rPh>
    <rPh sb="5" eb="8">
      <t>ゲスイドウ</t>
    </rPh>
    <rPh sb="8" eb="10">
      <t>ケイカク</t>
    </rPh>
    <phoneticPr fontId="1"/>
  </si>
  <si>
    <t>ｆｓ</t>
    <phoneticPr fontId="1"/>
  </si>
  <si>
    <t>適用流出係数</t>
    <rPh sb="0" eb="2">
      <t>テキヨウ</t>
    </rPh>
    <rPh sb="2" eb="4">
      <t>リュウシュツ</t>
    </rPh>
    <rPh sb="4" eb="6">
      <t>ケイスウ</t>
    </rPh>
    <phoneticPr fontId="1"/>
  </si>
  <si>
    <t>m3/s</t>
    <phoneticPr fontId="1"/>
  </si>
  <si>
    <t>Q</t>
    <phoneticPr fontId="1"/>
  </si>
  <si>
    <t>■重点地区Ａ～Ｄ</t>
    <rPh sb="1" eb="3">
      <t>ジュウテン</t>
    </rPh>
    <rPh sb="3" eb="5">
      <t>チク</t>
    </rPh>
    <phoneticPr fontId="1"/>
  </si>
  <si>
    <t>必要貯留量</t>
    <rPh sb="0" eb="2">
      <t>ヒツヨウ</t>
    </rPh>
    <rPh sb="2" eb="4">
      <t>チョリュウ</t>
    </rPh>
    <rPh sb="4" eb="5">
      <t>リョウ</t>
    </rPh>
    <phoneticPr fontId="1"/>
  </si>
  <si>
    <t>以上</t>
    <rPh sb="0" eb="2">
      <t>イジョウ</t>
    </rPh>
    <phoneticPr fontId="1"/>
  </si>
  <si>
    <t>■本市全域</t>
    <rPh sb="1" eb="2">
      <t>ホン</t>
    </rPh>
    <rPh sb="2" eb="3">
      <t>シ</t>
    </rPh>
    <rPh sb="3" eb="5">
      <t>ゼンイキ</t>
    </rPh>
    <phoneticPr fontId="1"/>
  </si>
  <si>
    <t>①</t>
    <phoneticPr fontId="1"/>
  </si>
  <si>
    <t>②</t>
    <phoneticPr fontId="1"/>
  </si>
  <si>
    <t>入力箇所は、黄色セル箇所のみで開発前後の流出係数、集水面積となる。</t>
    <rPh sb="0" eb="2">
      <t>ニュウリョク</t>
    </rPh>
    <rPh sb="2" eb="4">
      <t>カショ</t>
    </rPh>
    <rPh sb="6" eb="8">
      <t>キイロ</t>
    </rPh>
    <rPh sb="10" eb="12">
      <t>カショ</t>
    </rPh>
    <rPh sb="15" eb="17">
      <t>カイハツ</t>
    </rPh>
    <rPh sb="17" eb="18">
      <t>ゼン</t>
    </rPh>
    <rPh sb="18" eb="19">
      <t>ゴ</t>
    </rPh>
    <rPh sb="20" eb="22">
      <t>リュウシュツ</t>
    </rPh>
    <rPh sb="22" eb="24">
      <t>ケイスウ</t>
    </rPh>
    <rPh sb="25" eb="27">
      <t>シュウスイ</t>
    </rPh>
    <rPh sb="27" eb="29">
      <t>メンセキ</t>
    </rPh>
    <phoneticPr fontId="1"/>
  </si>
  <si>
    <t>I</t>
    <phoneticPr fontId="1"/>
  </si>
  <si>
    <t>降雨強度</t>
    <rPh sb="0" eb="2">
      <t>コウウ</t>
    </rPh>
    <rPh sb="2" eb="4">
      <t>キョウド</t>
    </rPh>
    <phoneticPr fontId="1"/>
  </si>
  <si>
    <t>ｔ</t>
    <phoneticPr fontId="1"/>
  </si>
  <si>
    <t>洪水到達時間</t>
    <rPh sb="0" eb="2">
      <t>コウズイ</t>
    </rPh>
    <rPh sb="2" eb="4">
      <t>トウタツ</t>
    </rPh>
    <rPh sb="4" eb="6">
      <t>ジカン</t>
    </rPh>
    <phoneticPr fontId="1"/>
  </si>
  <si>
    <t>「増補改訂　流域貯留施設等技術指針（案）」公益社団法人　雨水貯留浸透技術協会の
簡便法により貯留量を算定する。</t>
    <rPh sb="40" eb="42">
      <t>カンベン</t>
    </rPh>
    <rPh sb="42" eb="43">
      <t>ホウ</t>
    </rPh>
    <rPh sb="46" eb="48">
      <t>チョリュウ</t>
    </rPh>
    <rPh sb="48" eb="49">
      <t>リョウ</t>
    </rPh>
    <rPh sb="50" eb="52">
      <t>サンテイ</t>
    </rPh>
    <phoneticPr fontId="1"/>
  </si>
  <si>
    <t>■総合雨水対策アクションプランの流出抑制量（簡便法）</t>
    <rPh sb="1" eb="5">
      <t>ソウゴウウスイ</t>
    </rPh>
    <rPh sb="5" eb="7">
      <t>タイサク</t>
    </rPh>
    <rPh sb="16" eb="18">
      <t>リュウシュツ</t>
    </rPh>
    <rPh sb="18" eb="20">
      <t>ヨクセイ</t>
    </rPh>
    <rPh sb="20" eb="21">
      <t>リョウ</t>
    </rPh>
    <rPh sb="22" eb="24">
      <t>カンベン</t>
    </rPh>
    <rPh sb="24" eb="25">
      <t>ホウ</t>
    </rPh>
    <phoneticPr fontId="1"/>
  </si>
  <si>
    <t>種別</t>
    <rPh sb="0" eb="2">
      <t>シュベツ</t>
    </rPh>
    <phoneticPr fontId="1"/>
  </si>
  <si>
    <t>流出係数</t>
    <rPh sb="0" eb="2">
      <t>リュウシュツ</t>
    </rPh>
    <rPh sb="2" eb="4">
      <t>ケイスウ</t>
    </rPh>
    <phoneticPr fontId="1"/>
  </si>
  <si>
    <t>屋根</t>
    <rPh sb="0" eb="2">
      <t>ヤネ</t>
    </rPh>
    <phoneticPr fontId="1"/>
  </si>
  <si>
    <t>道路</t>
    <rPh sb="0" eb="2">
      <t>ドウロ</t>
    </rPh>
    <phoneticPr fontId="1"/>
  </si>
  <si>
    <t>水面</t>
    <rPh sb="0" eb="2">
      <t>スイメン</t>
    </rPh>
    <phoneticPr fontId="1"/>
  </si>
  <si>
    <t>その他の不透面</t>
    <rPh sb="2" eb="3">
      <t>タ</t>
    </rPh>
    <rPh sb="4" eb="5">
      <t>フ</t>
    </rPh>
    <rPh sb="5" eb="6">
      <t>トウ</t>
    </rPh>
    <rPh sb="6" eb="7">
      <t>メン</t>
    </rPh>
    <phoneticPr fontId="1"/>
  </si>
  <si>
    <t>田・休耕地</t>
    <rPh sb="0" eb="1">
      <t>タ</t>
    </rPh>
    <rPh sb="2" eb="5">
      <t>キュウコウチ</t>
    </rPh>
    <phoneticPr fontId="1"/>
  </si>
  <si>
    <t>間地</t>
    <rPh sb="0" eb="1">
      <t>アイダ</t>
    </rPh>
    <rPh sb="1" eb="2">
      <t>チ</t>
    </rPh>
    <phoneticPr fontId="1"/>
  </si>
  <si>
    <t>芝、樹木の多い公園</t>
    <rPh sb="0" eb="1">
      <t>シバ</t>
    </rPh>
    <rPh sb="2" eb="4">
      <t>ジュモク</t>
    </rPh>
    <rPh sb="5" eb="6">
      <t>オオ</t>
    </rPh>
    <rPh sb="7" eb="9">
      <t>コウエン</t>
    </rPh>
    <phoneticPr fontId="1"/>
  </si>
  <si>
    <t>勾配のゆるい山地</t>
    <rPh sb="0" eb="2">
      <t>コウバイ</t>
    </rPh>
    <rPh sb="6" eb="8">
      <t>サンチ</t>
    </rPh>
    <phoneticPr fontId="1"/>
  </si>
  <si>
    <t>勾配の急な山地</t>
    <rPh sb="0" eb="2">
      <t>コウバイ</t>
    </rPh>
    <rPh sb="3" eb="4">
      <t>キュウ</t>
    </rPh>
    <rPh sb="5" eb="7">
      <t>サンチ</t>
    </rPh>
    <phoneticPr fontId="1"/>
  </si>
  <si>
    <t>畑</t>
    <rPh sb="0" eb="1">
      <t>ハタケ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</si>
</sst>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_ * #,##0.000_ ;_ * \-#,##0.000_ ;_ * &quot;-&quot;???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top"/>
    </xf>
    <xf numFmtId="0" fontId="2" fillId="4" borderId="3" xfId="0" applyFont="1" applyFill="1" applyBorder="1">
      <alignment vertical="center"/>
    </xf>
    <xf numFmtId="0" fontId="0" fillId="5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177" fontId="0" fillId="0" borderId="0" xfId="0" applyNumberFormat="1">
      <alignment vertical="center"/>
    </xf>
    <xf numFmtId="0" fontId="0" fillId="3" borderId="1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298172</xdr:colOff>
      <xdr:row>2</xdr:row>
      <xdr:rowOff>33128</xdr:rowOff>
    </xdr:from>
    <xdr:to>
      <xdr:col>9</xdr:col>
      <xdr:colOff>656166</xdr:colOff>
      <xdr:row>6</xdr:row>
      <xdr:rowOff>82824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3339" y="202461"/>
          <a:ext cx="6496327" cy="63178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74083</xdr:colOff>
      <xdr:row>8</xdr:row>
      <xdr:rowOff>74083</xdr:rowOff>
    </xdr:from>
    <xdr:to>
      <xdr:col>8</xdr:col>
      <xdr:colOff>455084</xdr:colOff>
      <xdr:row>25</xdr:row>
      <xdr:rowOff>84667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250" y="1164166"/>
          <a:ext cx="5831417" cy="2963334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74083</xdr:colOff>
      <xdr:row>8</xdr:row>
      <xdr:rowOff>137584</xdr:rowOff>
    </xdr:from>
    <xdr:to>
      <xdr:col>8</xdr:col>
      <xdr:colOff>264584</xdr:colOff>
      <xdr:row>24</xdr:row>
      <xdr:rowOff>105833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349250" y="1227667"/>
          <a:ext cx="5640917" cy="2751666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563218</xdr:colOff>
      <xdr:row>0</xdr:row>
      <xdr:rowOff>173936</xdr:rowOff>
    </xdr:from>
    <xdr:to>
      <xdr:col>9</xdr:col>
      <xdr:colOff>538369</xdr:colOff>
      <xdr:row>0</xdr:row>
      <xdr:rowOff>455544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58D6C3-D0E8-20AB-9F4C-3D4FBE43C866}"/>
            </a:ext>
          </a:extLst>
        </xdr:cNvPr>
        <xdr:cNvSpPr txBox="1"/>
      </xdr:nvSpPr>
      <xdr:spPr>
        <a:xfrm>
          <a:off x="5590761" y="173936"/>
          <a:ext cx="1350065" cy="281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別添資料６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3"/>
  <sheetViews>
    <sheetView showGridLines="0" tabSelected="1" view="pageBreakPreview" zoomScale="115" zoomScaleNormal="90" zoomScaleSheetLayoutView="115" workbookViewId="0">
      <selection activeCell="L13" sqref="L13"/>
    </sheetView>
  </sheetViews>
  <sheetFormatPr defaultRowHeight="13.5" x14ac:dyDescent="0.15"/>
  <cols>
    <col min="1" max="1" width="3.625" customWidth="1"/>
    <col min="2" max="2" width="7.5" customWidth="1"/>
    <col min="3" max="3" width="5.25" style="1" customWidth="1"/>
    <col min="4" max="4" width="4.125" style="1" customWidth="1"/>
    <col min="5" max="5" width="30.25" style="2" customWidth="1"/>
    <col min="7" max="7" width="6.25" style="1" bestFit="1" customWidth="1"/>
    <col min="20" max="20" width="7.625" customWidth="1"/>
    <col min="21" max="21" width="7.125" customWidth="1"/>
    <col min="22" max="40" width="4.5" customWidth="1"/>
  </cols>
  <sheetData>
    <row r="1" spans="2:31" ht="56.25" customHeight="1" x14ac:dyDescent="0.15"/>
    <row r="2" spans="2:31" ht="23.25" customHeight="1" x14ac:dyDescent="0.15">
      <c r="B2" t="s">
        <v>39</v>
      </c>
    </row>
    <row r="3" spans="2:31" ht="6" customHeight="1" x14ac:dyDescent="0.15"/>
    <row r="4" spans="2:31" x14ac:dyDescent="0.15">
      <c r="C4" s="1" t="s">
        <v>31</v>
      </c>
      <c r="D4" s="20" t="s">
        <v>38</v>
      </c>
      <c r="E4" s="20"/>
      <c r="F4" s="20"/>
      <c r="G4" s="20"/>
      <c r="H4" s="20"/>
      <c r="I4" s="20"/>
      <c r="J4" s="20"/>
      <c r="K4" s="20"/>
    </row>
    <row r="5" spans="2:31" x14ac:dyDescent="0.15">
      <c r="D5" s="20"/>
      <c r="E5" s="20"/>
      <c r="F5" s="20"/>
      <c r="G5" s="20"/>
      <c r="H5" s="20"/>
      <c r="I5" s="20"/>
      <c r="J5" s="20"/>
      <c r="K5" s="20"/>
    </row>
    <row r="6" spans="2:31" x14ac:dyDescent="0.15">
      <c r="C6" s="1" t="s">
        <v>32</v>
      </c>
      <c r="D6" s="5" t="s">
        <v>33</v>
      </c>
      <c r="E6" s="5"/>
      <c r="F6" s="5"/>
      <c r="G6" s="5"/>
      <c r="H6" s="5"/>
      <c r="I6" s="5"/>
      <c r="J6" s="5"/>
      <c r="K6" s="5"/>
    </row>
    <row r="7" spans="2:31" x14ac:dyDescent="0.15">
      <c r="D7" s="5"/>
      <c r="E7" s="5"/>
      <c r="F7" s="5"/>
      <c r="G7" s="5"/>
      <c r="H7" s="5"/>
      <c r="I7" s="5"/>
      <c r="J7" s="5"/>
      <c r="K7" s="5"/>
    </row>
    <row r="8" spans="2:31" x14ac:dyDescent="0.15">
      <c r="D8" s="5"/>
      <c r="E8" s="5"/>
      <c r="F8" s="5"/>
      <c r="G8" s="5"/>
      <c r="H8" s="5"/>
      <c r="I8" s="5"/>
      <c r="J8" s="5"/>
      <c r="K8" s="5"/>
    </row>
    <row r="9" spans="2:31" ht="18" thickBot="1" x14ac:dyDescent="0.2">
      <c r="B9" s="15" t="s">
        <v>30</v>
      </c>
    </row>
    <row r="10" spans="2:31" ht="14.25" thickBot="1" x14ac:dyDescent="0.2">
      <c r="E10" s="10" t="s">
        <v>28</v>
      </c>
      <c r="F10" s="6">
        <f>+ROUND(F12,0)</f>
        <v>107</v>
      </c>
      <c r="G10" s="11" t="s">
        <v>5</v>
      </c>
      <c r="H10" s="12" t="s">
        <v>29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x14ac:dyDescent="0.15">
      <c r="B11" s="1"/>
      <c r="T11" s="13"/>
      <c r="U11" s="13"/>
    </row>
    <row r="12" spans="2:31" x14ac:dyDescent="0.15">
      <c r="C12" s="1" t="s">
        <v>3</v>
      </c>
      <c r="D12" s="1" t="s">
        <v>2</v>
      </c>
      <c r="E12" s="2" t="s">
        <v>4</v>
      </c>
      <c r="F12" s="7">
        <f>ROUND((F13-F15/2)*60*F16*F17*F18/360,2)</f>
        <v>107.36</v>
      </c>
      <c r="G12" s="1" t="s">
        <v>5</v>
      </c>
      <c r="T12" s="13"/>
      <c r="U12" s="13"/>
    </row>
    <row r="13" spans="2:31" x14ac:dyDescent="0.15">
      <c r="C13" s="1" t="s">
        <v>6</v>
      </c>
      <c r="D13" s="1" t="s">
        <v>2</v>
      </c>
      <c r="E13" s="2" t="s">
        <v>9</v>
      </c>
      <c r="F13" s="7">
        <f>+ROUND(460/F16^0.55,2)</f>
        <v>146.78</v>
      </c>
      <c r="G13" s="1" t="s">
        <v>12</v>
      </c>
      <c r="T13" s="13"/>
      <c r="U13" s="13"/>
    </row>
    <row r="14" spans="2:31" x14ac:dyDescent="0.15">
      <c r="E14" s="2" t="s">
        <v>10</v>
      </c>
      <c r="F14" s="3"/>
      <c r="T14" s="13"/>
      <c r="U14" s="13"/>
    </row>
    <row r="15" spans="2:31" x14ac:dyDescent="0.15">
      <c r="C15" s="1" t="s">
        <v>7</v>
      </c>
      <c r="D15" s="1" t="s">
        <v>2</v>
      </c>
      <c r="E15" s="2" t="s">
        <v>11</v>
      </c>
      <c r="F15" s="7">
        <f>ROUND(360*F23/(F17*F18),2)</f>
        <v>132.12</v>
      </c>
      <c r="G15" s="1" t="s">
        <v>12</v>
      </c>
      <c r="T15" s="13"/>
      <c r="U15" s="13"/>
    </row>
    <row r="16" spans="2:31" x14ac:dyDescent="0.15">
      <c r="C16" s="1" t="s">
        <v>8</v>
      </c>
      <c r="D16" s="1" t="s">
        <v>2</v>
      </c>
      <c r="E16" s="2" t="s">
        <v>13</v>
      </c>
      <c r="F16" s="7">
        <f>ROUND((414/F15)^(1/0.55),2)</f>
        <v>7.98</v>
      </c>
      <c r="G16" s="1" t="s">
        <v>14</v>
      </c>
      <c r="T16" s="13"/>
      <c r="U16" s="13"/>
    </row>
    <row r="17" spans="2:21" x14ac:dyDescent="0.15">
      <c r="C17" s="1" t="s">
        <v>1</v>
      </c>
      <c r="D17" s="1" t="s">
        <v>2</v>
      </c>
      <c r="E17" s="2" t="s">
        <v>18</v>
      </c>
      <c r="F17" s="8">
        <v>0.5</v>
      </c>
      <c r="T17" s="13"/>
      <c r="U17" s="13"/>
    </row>
    <row r="18" spans="2:21" x14ac:dyDescent="0.15">
      <c r="C18" s="1" t="s">
        <v>0</v>
      </c>
      <c r="D18" s="1" t="s">
        <v>2</v>
      </c>
      <c r="E18" s="2" t="s">
        <v>15</v>
      </c>
      <c r="F18" s="8">
        <v>2</v>
      </c>
      <c r="G18" s="1" t="s">
        <v>16</v>
      </c>
      <c r="T18" s="13"/>
      <c r="U18" s="13"/>
    </row>
    <row r="19" spans="2:21" x14ac:dyDescent="0.15">
      <c r="F19" s="9"/>
      <c r="T19" s="13"/>
      <c r="U19" s="13"/>
    </row>
    <row r="20" spans="2:21" x14ac:dyDescent="0.15">
      <c r="C20" s="1" t="s">
        <v>19</v>
      </c>
      <c r="D20" s="1" t="s">
        <v>2</v>
      </c>
      <c r="E20" s="2" t="s">
        <v>20</v>
      </c>
      <c r="F20" s="8">
        <v>0.4</v>
      </c>
      <c r="T20" s="13"/>
      <c r="U20" s="13"/>
    </row>
    <row r="21" spans="2:21" x14ac:dyDescent="0.15">
      <c r="C21" s="1" t="s">
        <v>21</v>
      </c>
      <c r="D21" s="1" t="s">
        <v>2</v>
      </c>
      <c r="E21" s="2" t="s">
        <v>22</v>
      </c>
      <c r="F21" s="8">
        <v>0.51</v>
      </c>
      <c r="T21" s="13"/>
      <c r="U21" s="13"/>
    </row>
    <row r="22" spans="2:21" x14ac:dyDescent="0.15">
      <c r="C22" s="1" t="s">
        <v>23</v>
      </c>
      <c r="D22" s="1" t="s">
        <v>2</v>
      </c>
      <c r="E22" s="2" t="s">
        <v>24</v>
      </c>
      <c r="F22" s="7">
        <f>IF(F20&lt;F21,F21,F20)</f>
        <v>0.51</v>
      </c>
      <c r="T22" s="13"/>
      <c r="U22" s="13"/>
    </row>
    <row r="23" spans="2:21" x14ac:dyDescent="0.15">
      <c r="C23" s="1" t="s">
        <v>26</v>
      </c>
      <c r="D23" s="1" t="s">
        <v>2</v>
      </c>
      <c r="E23" s="2" t="s">
        <v>17</v>
      </c>
      <c r="F23" s="7">
        <f>ROUND(1/360*F22*F24*F18,3)</f>
        <v>0.36699999999999999</v>
      </c>
      <c r="G23" s="1" t="s">
        <v>25</v>
      </c>
      <c r="T23" s="13"/>
      <c r="U23" s="13"/>
    </row>
    <row r="24" spans="2:21" x14ac:dyDescent="0.15">
      <c r="C24" s="1" t="s">
        <v>34</v>
      </c>
      <c r="D24" s="1" t="s">
        <v>2</v>
      </c>
      <c r="E24" s="2" t="s">
        <v>35</v>
      </c>
      <c r="F24" s="7">
        <f>ROUND(460/F25^0.55,3)</f>
        <v>129.64599999999999</v>
      </c>
      <c r="T24" s="13"/>
      <c r="U24" s="13"/>
    </row>
    <row r="25" spans="2:21" x14ac:dyDescent="0.15">
      <c r="C25" s="1" t="s">
        <v>36</v>
      </c>
      <c r="D25" s="1" t="s">
        <v>2</v>
      </c>
      <c r="E25" s="2" t="s">
        <v>37</v>
      </c>
      <c r="F25" s="14">
        <v>10</v>
      </c>
      <c r="T25" s="13"/>
      <c r="U25" s="13"/>
    </row>
    <row r="26" spans="2:21" x14ac:dyDescent="0.15">
      <c r="T26" s="13"/>
      <c r="U26" s="13"/>
    </row>
    <row r="27" spans="2:21" ht="18" thickBot="1" x14ac:dyDescent="0.2">
      <c r="B27" s="15" t="s">
        <v>27</v>
      </c>
      <c r="T27" s="13"/>
      <c r="U27" s="13"/>
    </row>
    <row r="28" spans="2:21" ht="14.25" thickBot="1" x14ac:dyDescent="0.2">
      <c r="E28" s="10" t="s">
        <v>28</v>
      </c>
      <c r="F28" s="6">
        <f>+ROUND(F30,0)</f>
        <v>478</v>
      </c>
      <c r="G28" s="11" t="s">
        <v>5</v>
      </c>
      <c r="H28" s="12" t="s">
        <v>29</v>
      </c>
      <c r="T28" s="13"/>
      <c r="U28" s="13"/>
    </row>
    <row r="29" spans="2:21" x14ac:dyDescent="0.15">
      <c r="B29" s="2"/>
      <c r="F29" s="4"/>
      <c r="T29" s="13"/>
      <c r="U29" s="13"/>
    </row>
    <row r="30" spans="2:21" x14ac:dyDescent="0.15">
      <c r="C30" s="1" t="s">
        <v>3</v>
      </c>
      <c r="D30" s="1" t="s">
        <v>2</v>
      </c>
      <c r="E30" s="2" t="s">
        <v>4</v>
      </c>
      <c r="F30" s="7">
        <f>ROUND((F31-F33/2)*60*F34*F35*F36/360,2)</f>
        <v>478.06</v>
      </c>
      <c r="G30" s="1" t="s">
        <v>5</v>
      </c>
      <c r="T30" s="13"/>
      <c r="U30" s="13"/>
    </row>
    <row r="31" spans="2:21" x14ac:dyDescent="0.15">
      <c r="C31" s="1" t="s">
        <v>6</v>
      </c>
      <c r="D31" s="1" t="s">
        <v>2</v>
      </c>
      <c r="E31" s="2" t="s">
        <v>9</v>
      </c>
      <c r="F31" s="7">
        <f>+ROUND(1046/F34^0.55,2)</f>
        <v>146.79</v>
      </c>
      <c r="G31" s="1" t="s">
        <v>12</v>
      </c>
      <c r="T31" s="13"/>
      <c r="U31" s="13"/>
    </row>
    <row r="32" spans="2:21" x14ac:dyDescent="0.15">
      <c r="E32" s="2" t="s">
        <v>10</v>
      </c>
      <c r="F32" s="3"/>
      <c r="T32" s="13"/>
      <c r="U32" s="13"/>
    </row>
    <row r="33" spans="3:21" x14ac:dyDescent="0.15">
      <c r="C33" s="1" t="s">
        <v>7</v>
      </c>
      <c r="D33" s="1" t="s">
        <v>2</v>
      </c>
      <c r="E33" s="2" t="s">
        <v>11</v>
      </c>
      <c r="F33" s="7">
        <f>ROUND(360*F41/(F35*F36),2)</f>
        <v>132.12</v>
      </c>
      <c r="G33" s="1" t="s">
        <v>12</v>
      </c>
      <c r="T33" s="13"/>
      <c r="U33" s="13"/>
    </row>
    <row r="34" spans="3:21" x14ac:dyDescent="0.15">
      <c r="C34" s="1" t="s">
        <v>8</v>
      </c>
      <c r="D34" s="1" t="s">
        <v>2</v>
      </c>
      <c r="E34" s="2" t="s">
        <v>13</v>
      </c>
      <c r="F34" s="7">
        <f>ROUND((941.4/F33)^(1/0.55),2)</f>
        <v>35.53</v>
      </c>
      <c r="G34" s="1" t="s">
        <v>14</v>
      </c>
    </row>
    <row r="35" spans="3:21" x14ac:dyDescent="0.15">
      <c r="C35" s="1" t="s">
        <v>1</v>
      </c>
      <c r="D35" s="1" t="s">
        <v>2</v>
      </c>
      <c r="E35" s="2" t="s">
        <v>18</v>
      </c>
      <c r="F35" s="8">
        <v>0.5</v>
      </c>
    </row>
    <row r="36" spans="3:21" x14ac:dyDescent="0.15">
      <c r="C36" s="1" t="s">
        <v>0</v>
      </c>
      <c r="D36" s="1" t="s">
        <v>2</v>
      </c>
      <c r="E36" s="2" t="s">
        <v>15</v>
      </c>
      <c r="F36" s="8">
        <v>2</v>
      </c>
      <c r="G36" s="1" t="s">
        <v>16</v>
      </c>
    </row>
    <row r="37" spans="3:21" x14ac:dyDescent="0.15">
      <c r="F37" s="9"/>
    </row>
    <row r="38" spans="3:21" x14ac:dyDescent="0.15">
      <c r="C38" s="1" t="s">
        <v>19</v>
      </c>
      <c r="D38" s="1" t="s">
        <v>2</v>
      </c>
      <c r="E38" s="2" t="s">
        <v>20</v>
      </c>
      <c r="F38" s="8">
        <v>0.4</v>
      </c>
    </row>
    <row r="39" spans="3:21" x14ac:dyDescent="0.15">
      <c r="C39" s="1" t="s">
        <v>21</v>
      </c>
      <c r="D39" s="1" t="s">
        <v>2</v>
      </c>
      <c r="E39" s="2" t="s">
        <v>22</v>
      </c>
      <c r="F39" s="8">
        <v>0.51</v>
      </c>
    </row>
    <row r="40" spans="3:21" x14ac:dyDescent="0.15">
      <c r="C40" s="1" t="s">
        <v>23</v>
      </c>
      <c r="D40" s="1" t="s">
        <v>2</v>
      </c>
      <c r="E40" s="2" t="s">
        <v>24</v>
      </c>
      <c r="F40" s="7">
        <f>IF(F38&lt;F39,F39,F38)</f>
        <v>0.51</v>
      </c>
    </row>
    <row r="41" spans="3:21" x14ac:dyDescent="0.15">
      <c r="C41" s="1" t="s">
        <v>26</v>
      </c>
      <c r="D41" s="1" t="s">
        <v>2</v>
      </c>
      <c r="E41" s="2" t="s">
        <v>17</v>
      </c>
      <c r="F41" s="7">
        <f>ROUND(1/360*F40*F42*F36,3)</f>
        <v>0.36699999999999999</v>
      </c>
      <c r="G41" s="1" t="s">
        <v>25</v>
      </c>
    </row>
    <row r="42" spans="3:21" x14ac:dyDescent="0.15">
      <c r="C42" s="1" t="s">
        <v>34</v>
      </c>
      <c r="D42" s="1" t="s">
        <v>2</v>
      </c>
      <c r="E42" s="2" t="s">
        <v>35</v>
      </c>
      <c r="F42" s="7">
        <f>ROUND(460/F43^0.55,3)</f>
        <v>129.64599999999999</v>
      </c>
    </row>
    <row r="43" spans="3:21" x14ac:dyDescent="0.15">
      <c r="C43" s="1" t="s">
        <v>36</v>
      </c>
      <c r="D43" s="1" t="s">
        <v>2</v>
      </c>
      <c r="E43" s="2" t="s">
        <v>37</v>
      </c>
      <c r="F43" s="14">
        <v>10</v>
      </c>
    </row>
  </sheetData>
  <mergeCells count="1">
    <mergeCell ref="D4:K5"/>
  </mergeCells>
  <phoneticPr fontId="1"/>
  <pageMargins left="0.70866141732283472" right="0.31496062992125984" top="0.3937007874015748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2"/>
  <sheetViews>
    <sheetView workbookViewId="0">
      <selection activeCell="C20" sqref="C20"/>
    </sheetView>
  </sheetViews>
  <sheetFormatPr defaultRowHeight="21" customHeight="1" x14ac:dyDescent="0.15"/>
  <cols>
    <col min="2" max="2" width="23" customWidth="1"/>
    <col min="3" max="3" width="13.75" customWidth="1"/>
  </cols>
  <sheetData>
    <row r="2" spans="2:3" ht="21" customHeight="1" x14ac:dyDescent="0.15">
      <c r="B2" s="17" t="s">
        <v>40</v>
      </c>
      <c r="C2" s="18" t="s">
        <v>41</v>
      </c>
    </row>
    <row r="3" spans="2:3" ht="21" customHeight="1" x14ac:dyDescent="0.15">
      <c r="B3" s="16" t="s">
        <v>42</v>
      </c>
      <c r="C3" s="19">
        <v>0.9</v>
      </c>
    </row>
    <row r="4" spans="2:3" ht="21" customHeight="1" x14ac:dyDescent="0.15">
      <c r="B4" s="16" t="s">
        <v>43</v>
      </c>
      <c r="C4" s="19">
        <v>0.85</v>
      </c>
    </row>
    <row r="5" spans="2:3" ht="21" customHeight="1" x14ac:dyDescent="0.15">
      <c r="B5" s="16" t="s">
        <v>45</v>
      </c>
      <c r="C5" s="19">
        <v>0.8</v>
      </c>
    </row>
    <row r="6" spans="2:3" ht="21" customHeight="1" x14ac:dyDescent="0.15">
      <c r="B6" s="16" t="s">
        <v>46</v>
      </c>
      <c r="C6" s="19">
        <v>0.2</v>
      </c>
    </row>
    <row r="7" spans="2:3" ht="21" customHeight="1" x14ac:dyDescent="0.15">
      <c r="B7" s="16" t="s">
        <v>44</v>
      </c>
      <c r="C7" s="19">
        <v>1</v>
      </c>
    </row>
    <row r="8" spans="2:3" ht="21" customHeight="1" x14ac:dyDescent="0.15">
      <c r="B8" s="16" t="s">
        <v>47</v>
      </c>
      <c r="C8" s="19">
        <v>0.2</v>
      </c>
    </row>
    <row r="9" spans="2:3" ht="21" customHeight="1" x14ac:dyDescent="0.15">
      <c r="B9" s="16" t="s">
        <v>48</v>
      </c>
      <c r="C9" s="19">
        <v>0.2</v>
      </c>
    </row>
    <row r="10" spans="2:3" ht="21" customHeight="1" x14ac:dyDescent="0.15">
      <c r="B10" s="16" t="s">
        <v>49</v>
      </c>
      <c r="C10" s="19">
        <v>0.3</v>
      </c>
    </row>
    <row r="11" spans="2:3" ht="21" customHeight="1" x14ac:dyDescent="0.15">
      <c r="B11" s="16" t="s">
        <v>50</v>
      </c>
      <c r="C11" s="19">
        <v>0.5</v>
      </c>
    </row>
    <row r="12" spans="2:3" ht="21" customHeight="1" x14ac:dyDescent="0.15">
      <c r="B12" s="16" t="s">
        <v>51</v>
      </c>
      <c r="C12" s="19">
        <v>0.2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簡便法【10年確率】</vt:lpstr>
      <vt:lpstr>流出係数</vt:lpstr>
      <vt:lpstr>簡便法【10年確率】!Print_Area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2025-03-21T09:38:28Z</cp:lastPrinted>
  <dcterms:created xsi:type="dcterms:W3CDTF">2016-06-02T08:28:42Z</dcterms:created>
  <dcterms:modified xsi:type="dcterms:W3CDTF">2025-03-21T09:38:36Z</dcterms:modified>
</cp:coreProperties>
</file>